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VIDENCE 2018\IIICI\"/>
    </mc:Choice>
  </mc:AlternateContent>
  <bookViews>
    <workbookView xWindow="0" yWindow="0" windowWidth="28800" windowHeight="12450"/>
  </bookViews>
  <sheets>
    <sheet name="RC" sheetId="2" r:id="rId1"/>
    <sheet name="MC-OC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2" l="1"/>
  <c r="H81" i="2" s="1"/>
  <c r="H80" i="2"/>
  <c r="H79" i="2"/>
  <c r="H78" i="2"/>
  <c r="H77" i="2"/>
  <c r="H76" i="2"/>
  <c r="H82" i="2" s="1"/>
  <c r="H70" i="2"/>
  <c r="G70" i="2"/>
  <c r="G69" i="2"/>
  <c r="H69" i="2" s="1"/>
  <c r="H68" i="2"/>
  <c r="G68" i="2"/>
  <c r="G67" i="2"/>
  <c r="H67" i="2" s="1"/>
  <c r="H66" i="2"/>
  <c r="G66" i="2"/>
  <c r="H57" i="2"/>
  <c r="H54" i="2"/>
  <c r="H53" i="2"/>
  <c r="H55" i="2" s="1"/>
  <c r="G50" i="2"/>
  <c r="H50" i="2" s="1"/>
  <c r="H49" i="2"/>
  <c r="H48" i="2"/>
  <c r="H47" i="2"/>
  <c r="H46" i="2"/>
  <c r="H45" i="2"/>
  <c r="H51" i="2" s="1"/>
  <c r="H61" i="2" s="1"/>
  <c r="H30" i="2"/>
  <c r="G30" i="2"/>
  <c r="G29" i="2"/>
  <c r="H29" i="2" s="1"/>
  <c r="H39" i="2" s="1"/>
  <c r="H28" i="2"/>
  <c r="G28" i="2"/>
  <c r="G27" i="2"/>
  <c r="H27" i="2" s="1"/>
  <c r="H37" i="2" s="1"/>
  <c r="H26" i="2"/>
  <c r="G25" i="2"/>
  <c r="H25" i="2" s="1"/>
  <c r="H24" i="2"/>
  <c r="G24" i="2"/>
  <c r="C22" i="2"/>
  <c r="B22" i="2"/>
  <c r="H21" i="2"/>
  <c r="G21" i="2"/>
  <c r="G20" i="2"/>
  <c r="H20" i="2" s="1"/>
  <c r="H19" i="2"/>
  <c r="G19" i="2"/>
  <c r="G18" i="2"/>
  <c r="H18" i="2" s="1"/>
  <c r="H17" i="2"/>
  <c r="G17" i="2"/>
  <c r="G16" i="2"/>
  <c r="H16" i="2" s="1"/>
  <c r="H15" i="2"/>
  <c r="G15" i="2"/>
  <c r="G14" i="2"/>
  <c r="H14" i="2" s="1"/>
  <c r="G13" i="2"/>
  <c r="H13" i="2" s="1"/>
  <c r="I13" i="2" s="1"/>
  <c r="I32" i="2" s="1"/>
  <c r="J12" i="2"/>
  <c r="H12" i="2"/>
  <c r="G12" i="2"/>
  <c r="G11" i="2"/>
  <c r="H11" i="2" s="1"/>
  <c r="H10" i="2"/>
  <c r="G10" i="2"/>
  <c r="G9" i="2"/>
  <c r="H9" i="2" s="1"/>
  <c r="H8" i="2"/>
  <c r="G8" i="2"/>
  <c r="G7" i="2"/>
  <c r="H7" i="2" s="1"/>
  <c r="G40" i="1"/>
  <c r="H40" i="1" s="1"/>
  <c r="H39" i="1"/>
  <c r="H38" i="1"/>
  <c r="H37" i="1"/>
  <c r="H36" i="1"/>
  <c r="H35" i="1"/>
  <c r="H41" i="1" s="1"/>
  <c r="L25" i="1"/>
  <c r="G22" i="1"/>
  <c r="H22" i="1" s="1"/>
  <c r="I22" i="1" s="1"/>
  <c r="G20" i="1"/>
  <c r="H20" i="1" s="1"/>
  <c r="J20" i="1" s="1"/>
  <c r="H19" i="1"/>
  <c r="I19" i="1" s="1"/>
  <c r="G19" i="1"/>
  <c r="G18" i="1"/>
  <c r="H18" i="1" s="1"/>
  <c r="I18" i="1" s="1"/>
  <c r="G17" i="1"/>
  <c r="H17" i="1" s="1"/>
  <c r="J17" i="1" s="1"/>
  <c r="J30" i="1" s="1"/>
  <c r="G16" i="1"/>
  <c r="H16" i="1" s="1"/>
  <c r="I16" i="1" s="1"/>
  <c r="G15" i="1"/>
  <c r="H15" i="1" s="1"/>
  <c r="G14" i="1"/>
  <c r="H14" i="1" s="1"/>
  <c r="G13" i="1"/>
  <c r="H13" i="1" s="1"/>
  <c r="C11" i="1"/>
  <c r="B11" i="1"/>
  <c r="G10" i="1"/>
  <c r="H10" i="1" s="1"/>
  <c r="I10" i="1" s="1"/>
  <c r="G9" i="1"/>
  <c r="H9" i="1" s="1"/>
  <c r="I9" i="1" s="1"/>
  <c r="H8" i="1"/>
  <c r="I8" i="1" s="1"/>
  <c r="G8" i="1"/>
  <c r="H62" i="2" l="1"/>
  <c r="H63" i="2"/>
  <c r="H38" i="2"/>
  <c r="H32" i="2"/>
  <c r="H34" i="2" s="1"/>
  <c r="J34" i="2" s="1"/>
  <c r="I34" i="2"/>
  <c r="G71" i="2"/>
  <c r="H71" i="2" s="1"/>
  <c r="H72" i="2" s="1"/>
  <c r="J14" i="1"/>
  <c r="I14" i="1"/>
  <c r="J15" i="1"/>
  <c r="J28" i="1" s="1"/>
  <c r="I15" i="1"/>
  <c r="I28" i="1" s="1"/>
  <c r="L26" i="1"/>
  <c r="I30" i="1"/>
  <c r="J13" i="1"/>
  <c r="I13" i="1"/>
  <c r="I29" i="1" s="1"/>
  <c r="H23" i="1"/>
  <c r="H25" i="1" s="1"/>
  <c r="I31" i="1" l="1"/>
  <c r="I25" i="1"/>
  <c r="K25" i="1" s="1"/>
  <c r="K26" i="1" s="1"/>
  <c r="J29" i="1"/>
  <c r="J31" i="1" s="1"/>
  <c r="J25" i="1"/>
</calcChain>
</file>

<file path=xl/sharedStrings.xml><?xml version="1.0" encoding="utf-8"?>
<sst xmlns="http://schemas.openxmlformats.org/spreadsheetml/2006/main" count="162" uniqueCount="83">
  <si>
    <t>2017/18  MC/OC Classroom/Staff Computer - Action Plan</t>
  </si>
  <si>
    <t>Classroom Desktop/Laptop</t>
  </si>
  <si>
    <t>Classroom</t>
  </si>
  <si>
    <t>Desktops</t>
  </si>
  <si>
    <t>Laptops</t>
  </si>
  <si>
    <t>Make</t>
  </si>
  <si>
    <t>Model</t>
  </si>
  <si>
    <t>Unit Cost</t>
  </si>
  <si>
    <t>Extended Cost</t>
  </si>
  <si>
    <t>Total with tax</t>
  </si>
  <si>
    <t>Madera</t>
  </si>
  <si>
    <t>Oakhurst</t>
  </si>
  <si>
    <t>MC - VDI Clients - Wyse replacement</t>
  </si>
  <si>
    <t>HP</t>
  </si>
  <si>
    <t>t520</t>
  </si>
  <si>
    <t>Staff - New</t>
  </si>
  <si>
    <t>DELL</t>
  </si>
  <si>
    <t>Optiplex 7440</t>
  </si>
  <si>
    <t>FACULTY - NEW</t>
  </si>
  <si>
    <t>E7470 with dock</t>
  </si>
  <si>
    <t>OC/MC - Dell Printer 1720DN</t>
  </si>
  <si>
    <t>S2830</t>
  </si>
  <si>
    <t>OC/MC - Dell Printer 5330DN</t>
  </si>
  <si>
    <t>5330DN</t>
  </si>
  <si>
    <t>MC/OC - Spare Parts (Bulbs, power supplies,</t>
  </si>
  <si>
    <t>Various</t>
  </si>
  <si>
    <t>MC - Juniper Access Switches</t>
  </si>
  <si>
    <t>Juniper</t>
  </si>
  <si>
    <t>3300</t>
  </si>
  <si>
    <t>OC - Juniper Access Switches</t>
  </si>
  <si>
    <t>*****</t>
  </si>
  <si>
    <t>MC - Air Conditioner - secondary</t>
  </si>
  <si>
    <t>Mitsu</t>
  </si>
  <si>
    <t xml:space="preserve"> </t>
  </si>
  <si>
    <t>MC - Surveillance cameras</t>
  </si>
  <si>
    <t>Arecont</t>
  </si>
  <si>
    <t>OC - Servers R610</t>
  </si>
  <si>
    <t>Dell</t>
  </si>
  <si>
    <t>R630</t>
  </si>
  <si>
    <t>******</t>
  </si>
  <si>
    <t>MC - Epson 1835 projector</t>
  </si>
  <si>
    <t>Epson</t>
  </si>
  <si>
    <t>1940W</t>
  </si>
  <si>
    <t>Estimated Total</t>
  </si>
  <si>
    <t>96512</t>
  </si>
  <si>
    <t>t520 clients</t>
  </si>
  <si>
    <t>HP E222 monitor</t>
  </si>
  <si>
    <t>10ft DP cable</t>
  </si>
  <si>
    <t>3ft DP cable</t>
  </si>
  <si>
    <t>HP mount</t>
  </si>
  <si>
    <t>Monitor e-waste</t>
  </si>
  <si>
    <t>2017/18  RC Classroom/Staff Computer - Decision Package</t>
  </si>
  <si>
    <t>LRC/STC/WEB replace Wyse/Ncomputing</t>
  </si>
  <si>
    <t>HP t520</t>
  </si>
  <si>
    <t>AERO3 - GX780  (2010)</t>
  </si>
  <si>
    <t>BUS49 - GX790  (2011)</t>
  </si>
  <si>
    <t>LAL1 - GX780  (2010)</t>
  </si>
  <si>
    <t>HUM58 - GX780  (2010)</t>
  </si>
  <si>
    <t>ART</t>
  </si>
  <si>
    <t>Apple</t>
  </si>
  <si>
    <t>iMac 27</t>
  </si>
  <si>
    <t>FEM3  E6520  (2011)</t>
  </si>
  <si>
    <t>E3470</t>
  </si>
  <si>
    <t>LRC110 E6420  (2011)</t>
  </si>
  <si>
    <t>LFS11  E6420  (2011)</t>
  </si>
  <si>
    <t xml:space="preserve">Instructor Station </t>
  </si>
  <si>
    <t>Staff/Faculty Desktop GX790</t>
  </si>
  <si>
    <t>Faculty laptops - E6420/E6430</t>
  </si>
  <si>
    <t>Dell Printer 2350DN</t>
  </si>
  <si>
    <t>2350DN</t>
  </si>
  <si>
    <t>Dell Printer 5330DN</t>
  </si>
  <si>
    <t>Spare Parts (Bulbs, power supplies,</t>
  </si>
  <si>
    <t>Printer Toner</t>
  </si>
  <si>
    <t>Epson 1835</t>
  </si>
  <si>
    <t>1880</t>
  </si>
  <si>
    <t>Dell R730 - VDI Servers</t>
  </si>
  <si>
    <t xml:space="preserve">R730 </t>
  </si>
  <si>
    <t>Dell R720DX - File Server</t>
  </si>
  <si>
    <t>R730DX</t>
  </si>
  <si>
    <t>R730 VDI servers</t>
  </si>
  <si>
    <t>nVidia license</t>
  </si>
  <si>
    <t>Latitude e3480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</si>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</sst>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</font>
    <font>
      <b/>
      <i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2" fontId="4" fillId="0" borderId="6" xfId="0" applyNumberFormat="1" applyFont="1" applyFill="1" applyBorder="1" applyAlignment="1">
      <alignment horizontal="right" vertical="center" wrapText="1" shrinkToFit="1"/>
    </xf>
    <xf numFmtId="44" fontId="0" fillId="0" borderId="6" xfId="1" applyFont="1" applyBorder="1"/>
    <xf numFmtId="44" fontId="0" fillId="0" borderId="7" xfId="1" applyFon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4" fillId="3" borderId="5" xfId="0" applyFont="1" applyFill="1" applyBorder="1" applyAlignment="1">
      <alignment horizontal="left"/>
    </xf>
    <xf numFmtId="1" fontId="4" fillId="3" borderId="6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horizontal="center" vertical="center" wrapText="1" shrinkToFit="1"/>
    </xf>
    <xf numFmtId="2" fontId="4" fillId="3" borderId="6" xfId="0" applyNumberFormat="1" applyFont="1" applyFill="1" applyBorder="1" applyAlignment="1">
      <alignment horizontal="right" vertical="center" wrapText="1" shrinkToFit="1"/>
    </xf>
    <xf numFmtId="44" fontId="5" fillId="3" borderId="6" xfId="1" applyFont="1" applyFill="1" applyBorder="1"/>
    <xf numFmtId="44" fontId="5" fillId="3" borderId="7" xfId="1" applyFont="1" applyFill="1" applyBorder="1"/>
    <xf numFmtId="44" fontId="0" fillId="3" borderId="6" xfId="0" applyNumberFormat="1" applyFill="1" applyBorder="1"/>
    <xf numFmtId="1" fontId="4" fillId="0" borderId="6" xfId="0" applyNumberFormat="1" applyFont="1" applyFill="1" applyBorder="1" applyAlignment="1">
      <alignment horizontal="center" wrapText="1"/>
    </xf>
    <xf numFmtId="44" fontId="0" fillId="0" borderId="6" xfId="0" applyNumberFormat="1" applyBorder="1"/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center" wrapText="1"/>
    </xf>
    <xf numFmtId="49" fontId="4" fillId="4" borderId="6" xfId="0" applyNumberFormat="1" applyFont="1" applyFill="1" applyBorder="1" applyAlignment="1">
      <alignment horizontal="center" vertical="center" wrapText="1" shrinkToFit="1"/>
    </xf>
    <xf numFmtId="2" fontId="4" fillId="4" borderId="6" xfId="0" applyNumberFormat="1" applyFont="1" applyFill="1" applyBorder="1" applyAlignment="1">
      <alignment horizontal="right" vertical="center" wrapText="1" shrinkToFit="1"/>
    </xf>
    <xf numFmtId="44" fontId="4" fillId="4" borderId="6" xfId="1" applyFont="1" applyFill="1" applyBorder="1"/>
    <xf numFmtId="0" fontId="0" fillId="4" borderId="10" xfId="0" applyFill="1" applyBorder="1"/>
    <xf numFmtId="0" fontId="0" fillId="4" borderId="0" xfId="0" applyFill="1"/>
    <xf numFmtId="44" fontId="0" fillId="0" borderId="8" xfId="0" applyNumberFormat="1" applyBorder="1"/>
    <xf numFmtId="44" fontId="0" fillId="4" borderId="8" xfId="0" applyNumberFormat="1" applyFill="1" applyBorder="1"/>
    <xf numFmtId="0" fontId="0" fillId="3" borderId="6" xfId="0" applyFill="1" applyBorder="1"/>
    <xf numFmtId="44" fontId="0" fillId="3" borderId="8" xfId="0" applyNumberFormat="1" applyFill="1" applyBorder="1"/>
    <xf numFmtId="44" fontId="0" fillId="0" borderId="5" xfId="0" applyNumberFormat="1" applyBorder="1"/>
    <xf numFmtId="0" fontId="0" fillId="0" borderId="5" xfId="0" applyBorder="1"/>
    <xf numFmtId="44" fontId="0" fillId="0" borderId="6" xfId="1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44" fontId="0" fillId="0" borderId="12" xfId="0" applyNumberFormat="1" applyBorder="1" applyAlignment="1">
      <alignment wrapText="1"/>
    </xf>
    <xf numFmtId="44" fontId="6" fillId="0" borderId="13" xfId="0" applyNumberFormat="1" applyFont="1" applyBorder="1"/>
    <xf numFmtId="44" fontId="7" fillId="0" borderId="12" xfId="1" applyFont="1" applyBorder="1"/>
    <xf numFmtId="44" fontId="7" fillId="0" borderId="14" xfId="1" applyFont="1" applyBorder="1"/>
    <xf numFmtId="44" fontId="0" fillId="0" borderId="0" xfId="0" applyNumberFormat="1"/>
    <xf numFmtId="1" fontId="0" fillId="0" borderId="0" xfId="0" applyNumberFormat="1"/>
    <xf numFmtId="44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4" fillId="0" borderId="0" xfId="0" applyNumberFormat="1" applyFont="1" applyAlignment="1">
      <alignment horizontal="right"/>
    </xf>
    <xf numFmtId="0" fontId="0" fillId="3" borderId="0" xfId="0" applyFill="1"/>
    <xf numFmtId="44" fontId="0" fillId="0" borderId="0" xfId="1" applyFont="1"/>
    <xf numFmtId="0" fontId="0" fillId="0" borderId="0" xfId="1" applyNumberFormat="1" applyFont="1"/>
    <xf numFmtId="44" fontId="4" fillId="0" borderId="0" xfId="1" applyFont="1" applyAlignment="1">
      <alignment horizontal="right"/>
    </xf>
    <xf numFmtId="44" fontId="7" fillId="0" borderId="0" xfId="1" applyFont="1"/>
    <xf numFmtId="44" fontId="5" fillId="4" borderId="6" xfId="1" applyFont="1" applyFill="1" applyBorder="1"/>
    <xf numFmtId="44" fontId="4" fillId="3" borderId="6" xfId="1" applyFont="1" applyFill="1" applyBorder="1"/>
    <xf numFmtId="0" fontId="4" fillId="4" borderId="6" xfId="0" applyFont="1" applyFill="1" applyBorder="1" applyAlignment="1">
      <alignment horizontal="left"/>
    </xf>
    <xf numFmtId="1" fontId="4" fillId="4" borderId="6" xfId="0" applyNumberFormat="1" applyFont="1" applyFill="1" applyBorder="1" applyAlignment="1">
      <alignment horizontal="center" wrapText="1"/>
    </xf>
    <xf numFmtId="44" fontId="0" fillId="4" borderId="0" xfId="0" applyNumberFormat="1" applyFill="1"/>
    <xf numFmtId="44" fontId="5" fillId="4" borderId="0" xfId="1" applyFont="1" applyFill="1"/>
    <xf numFmtId="2" fontId="0" fillId="4" borderId="0" xfId="0" applyNumberFormat="1" applyFill="1"/>
    <xf numFmtId="0" fontId="4" fillId="4" borderId="15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44" fontId="6" fillId="0" borderId="12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workbookViewId="0">
      <selection activeCell="A28" sqref="A28"/>
    </sheetView>
  </sheetViews>
  <sheetFormatPr defaultRowHeight="15" x14ac:dyDescent="0.25"/>
  <cols>
    <col min="1" max="1" width="53.42578125" customWidth="1"/>
    <col min="2" max="2" width="11" customWidth="1"/>
    <col min="3" max="3" width="9.42578125" customWidth="1"/>
    <col min="5" max="5" width="21" customWidth="1"/>
    <col min="6" max="6" width="15" customWidth="1"/>
    <col min="7" max="7" width="18.42578125" customWidth="1"/>
    <col min="8" max="8" width="21.42578125" customWidth="1"/>
    <col min="9" max="9" width="15" customWidth="1"/>
    <col min="10" max="10" width="13.140625" bestFit="1" customWidth="1"/>
    <col min="257" max="257" width="53.42578125" customWidth="1"/>
    <col min="258" max="258" width="11" customWidth="1"/>
    <col min="259" max="259" width="9.42578125" customWidth="1"/>
    <col min="261" max="261" width="21" customWidth="1"/>
    <col min="262" max="262" width="15" customWidth="1"/>
    <col min="263" max="263" width="18.42578125" customWidth="1"/>
    <col min="264" max="264" width="21.42578125" customWidth="1"/>
    <col min="265" max="265" width="15" customWidth="1"/>
    <col min="266" max="266" width="13.140625" bestFit="1" customWidth="1"/>
    <col min="513" max="513" width="53.42578125" customWidth="1"/>
    <col min="514" max="514" width="11" customWidth="1"/>
    <col min="515" max="515" width="9.42578125" customWidth="1"/>
    <col min="517" max="517" width="21" customWidth="1"/>
    <col min="518" max="518" width="15" customWidth="1"/>
    <col min="519" max="519" width="18.42578125" customWidth="1"/>
    <col min="520" max="520" width="21.42578125" customWidth="1"/>
    <col min="521" max="521" width="15" customWidth="1"/>
    <col min="522" max="522" width="13.140625" bestFit="1" customWidth="1"/>
    <col min="769" max="769" width="53.42578125" customWidth="1"/>
    <col min="770" max="770" width="11" customWidth="1"/>
    <col min="771" max="771" width="9.42578125" customWidth="1"/>
    <col min="773" max="773" width="21" customWidth="1"/>
    <col min="774" max="774" width="15" customWidth="1"/>
    <col min="775" max="775" width="18.42578125" customWidth="1"/>
    <col min="776" max="776" width="21.42578125" customWidth="1"/>
    <col min="777" max="777" width="15" customWidth="1"/>
    <col min="778" max="778" width="13.140625" bestFit="1" customWidth="1"/>
    <col min="1025" max="1025" width="53.42578125" customWidth="1"/>
    <col min="1026" max="1026" width="11" customWidth="1"/>
    <col min="1027" max="1027" width="9.42578125" customWidth="1"/>
    <col min="1029" max="1029" width="21" customWidth="1"/>
    <col min="1030" max="1030" width="15" customWidth="1"/>
    <col min="1031" max="1031" width="18.42578125" customWidth="1"/>
    <col min="1032" max="1032" width="21.42578125" customWidth="1"/>
    <col min="1033" max="1033" width="15" customWidth="1"/>
    <col min="1034" max="1034" width="13.140625" bestFit="1" customWidth="1"/>
    <col min="1281" max="1281" width="53.42578125" customWidth="1"/>
    <col min="1282" max="1282" width="11" customWidth="1"/>
    <col min="1283" max="1283" width="9.42578125" customWidth="1"/>
    <col min="1285" max="1285" width="21" customWidth="1"/>
    <col min="1286" max="1286" width="15" customWidth="1"/>
    <col min="1287" max="1287" width="18.42578125" customWidth="1"/>
    <col min="1288" max="1288" width="21.42578125" customWidth="1"/>
    <col min="1289" max="1289" width="15" customWidth="1"/>
    <col min="1290" max="1290" width="13.140625" bestFit="1" customWidth="1"/>
    <col min="1537" max="1537" width="53.42578125" customWidth="1"/>
    <col min="1538" max="1538" width="11" customWidth="1"/>
    <col min="1539" max="1539" width="9.42578125" customWidth="1"/>
    <col min="1541" max="1541" width="21" customWidth="1"/>
    <col min="1542" max="1542" width="15" customWidth="1"/>
    <col min="1543" max="1543" width="18.42578125" customWidth="1"/>
    <col min="1544" max="1544" width="21.42578125" customWidth="1"/>
    <col min="1545" max="1545" width="15" customWidth="1"/>
    <col min="1546" max="1546" width="13.140625" bestFit="1" customWidth="1"/>
    <col min="1793" max="1793" width="53.42578125" customWidth="1"/>
    <col min="1794" max="1794" width="11" customWidth="1"/>
    <col min="1795" max="1795" width="9.42578125" customWidth="1"/>
    <col min="1797" max="1797" width="21" customWidth="1"/>
    <col min="1798" max="1798" width="15" customWidth="1"/>
    <col min="1799" max="1799" width="18.42578125" customWidth="1"/>
    <col min="1800" max="1800" width="21.42578125" customWidth="1"/>
    <col min="1801" max="1801" width="15" customWidth="1"/>
    <col min="1802" max="1802" width="13.140625" bestFit="1" customWidth="1"/>
    <col min="2049" max="2049" width="53.42578125" customWidth="1"/>
    <col min="2050" max="2050" width="11" customWidth="1"/>
    <col min="2051" max="2051" width="9.42578125" customWidth="1"/>
    <col min="2053" max="2053" width="21" customWidth="1"/>
    <col min="2054" max="2054" width="15" customWidth="1"/>
    <col min="2055" max="2055" width="18.42578125" customWidth="1"/>
    <col min="2056" max="2056" width="21.42578125" customWidth="1"/>
    <col min="2057" max="2057" width="15" customWidth="1"/>
    <col min="2058" max="2058" width="13.140625" bestFit="1" customWidth="1"/>
    <col min="2305" max="2305" width="53.42578125" customWidth="1"/>
    <col min="2306" max="2306" width="11" customWidth="1"/>
    <col min="2307" max="2307" width="9.42578125" customWidth="1"/>
    <col min="2309" max="2309" width="21" customWidth="1"/>
    <col min="2310" max="2310" width="15" customWidth="1"/>
    <col min="2311" max="2311" width="18.42578125" customWidth="1"/>
    <col min="2312" max="2312" width="21.42578125" customWidth="1"/>
    <col min="2313" max="2313" width="15" customWidth="1"/>
    <col min="2314" max="2314" width="13.140625" bestFit="1" customWidth="1"/>
    <col min="2561" max="2561" width="53.42578125" customWidth="1"/>
    <col min="2562" max="2562" width="11" customWidth="1"/>
    <col min="2563" max="2563" width="9.42578125" customWidth="1"/>
    <col min="2565" max="2565" width="21" customWidth="1"/>
    <col min="2566" max="2566" width="15" customWidth="1"/>
    <col min="2567" max="2567" width="18.42578125" customWidth="1"/>
    <col min="2568" max="2568" width="21.42578125" customWidth="1"/>
    <col min="2569" max="2569" width="15" customWidth="1"/>
    <col min="2570" max="2570" width="13.140625" bestFit="1" customWidth="1"/>
    <col min="2817" max="2817" width="53.42578125" customWidth="1"/>
    <col min="2818" max="2818" width="11" customWidth="1"/>
    <col min="2819" max="2819" width="9.42578125" customWidth="1"/>
    <col min="2821" max="2821" width="21" customWidth="1"/>
    <col min="2822" max="2822" width="15" customWidth="1"/>
    <col min="2823" max="2823" width="18.42578125" customWidth="1"/>
    <col min="2824" max="2824" width="21.42578125" customWidth="1"/>
    <col min="2825" max="2825" width="15" customWidth="1"/>
    <col min="2826" max="2826" width="13.140625" bestFit="1" customWidth="1"/>
    <col min="3073" max="3073" width="53.42578125" customWidth="1"/>
    <col min="3074" max="3074" width="11" customWidth="1"/>
    <col min="3075" max="3075" width="9.42578125" customWidth="1"/>
    <col min="3077" max="3077" width="21" customWidth="1"/>
    <col min="3078" max="3078" width="15" customWidth="1"/>
    <col min="3079" max="3079" width="18.42578125" customWidth="1"/>
    <col min="3080" max="3080" width="21.42578125" customWidth="1"/>
    <col min="3081" max="3081" width="15" customWidth="1"/>
    <col min="3082" max="3082" width="13.140625" bestFit="1" customWidth="1"/>
    <col min="3329" max="3329" width="53.42578125" customWidth="1"/>
    <col min="3330" max="3330" width="11" customWidth="1"/>
    <col min="3331" max="3331" width="9.42578125" customWidth="1"/>
    <col min="3333" max="3333" width="21" customWidth="1"/>
    <col min="3334" max="3334" width="15" customWidth="1"/>
    <col min="3335" max="3335" width="18.42578125" customWidth="1"/>
    <col min="3336" max="3336" width="21.42578125" customWidth="1"/>
    <col min="3337" max="3337" width="15" customWidth="1"/>
    <col min="3338" max="3338" width="13.140625" bestFit="1" customWidth="1"/>
    <col min="3585" max="3585" width="53.42578125" customWidth="1"/>
    <col min="3586" max="3586" width="11" customWidth="1"/>
    <col min="3587" max="3587" width="9.42578125" customWidth="1"/>
    <col min="3589" max="3589" width="21" customWidth="1"/>
    <col min="3590" max="3590" width="15" customWidth="1"/>
    <col min="3591" max="3591" width="18.42578125" customWidth="1"/>
    <col min="3592" max="3592" width="21.42578125" customWidth="1"/>
    <col min="3593" max="3593" width="15" customWidth="1"/>
    <col min="3594" max="3594" width="13.140625" bestFit="1" customWidth="1"/>
    <col min="3841" max="3841" width="53.42578125" customWidth="1"/>
    <col min="3842" max="3842" width="11" customWidth="1"/>
    <col min="3843" max="3843" width="9.42578125" customWidth="1"/>
    <col min="3845" max="3845" width="21" customWidth="1"/>
    <col min="3846" max="3846" width="15" customWidth="1"/>
    <col min="3847" max="3847" width="18.42578125" customWidth="1"/>
    <col min="3848" max="3848" width="21.42578125" customWidth="1"/>
    <col min="3849" max="3849" width="15" customWidth="1"/>
    <col min="3850" max="3850" width="13.140625" bestFit="1" customWidth="1"/>
    <col min="4097" max="4097" width="53.42578125" customWidth="1"/>
    <col min="4098" max="4098" width="11" customWidth="1"/>
    <col min="4099" max="4099" width="9.42578125" customWidth="1"/>
    <col min="4101" max="4101" width="21" customWidth="1"/>
    <col min="4102" max="4102" width="15" customWidth="1"/>
    <col min="4103" max="4103" width="18.42578125" customWidth="1"/>
    <col min="4104" max="4104" width="21.42578125" customWidth="1"/>
    <col min="4105" max="4105" width="15" customWidth="1"/>
    <col min="4106" max="4106" width="13.140625" bestFit="1" customWidth="1"/>
    <col min="4353" max="4353" width="53.42578125" customWidth="1"/>
    <col min="4354" max="4354" width="11" customWidth="1"/>
    <col min="4355" max="4355" width="9.42578125" customWidth="1"/>
    <col min="4357" max="4357" width="21" customWidth="1"/>
    <col min="4358" max="4358" width="15" customWidth="1"/>
    <col min="4359" max="4359" width="18.42578125" customWidth="1"/>
    <col min="4360" max="4360" width="21.42578125" customWidth="1"/>
    <col min="4361" max="4361" width="15" customWidth="1"/>
    <col min="4362" max="4362" width="13.140625" bestFit="1" customWidth="1"/>
    <col min="4609" max="4609" width="53.42578125" customWidth="1"/>
    <col min="4610" max="4610" width="11" customWidth="1"/>
    <col min="4611" max="4611" width="9.42578125" customWidth="1"/>
    <col min="4613" max="4613" width="21" customWidth="1"/>
    <col min="4614" max="4614" width="15" customWidth="1"/>
    <col min="4615" max="4615" width="18.42578125" customWidth="1"/>
    <col min="4616" max="4616" width="21.42578125" customWidth="1"/>
    <col min="4617" max="4617" width="15" customWidth="1"/>
    <col min="4618" max="4618" width="13.140625" bestFit="1" customWidth="1"/>
    <col min="4865" max="4865" width="53.42578125" customWidth="1"/>
    <col min="4866" max="4866" width="11" customWidth="1"/>
    <col min="4867" max="4867" width="9.42578125" customWidth="1"/>
    <col min="4869" max="4869" width="21" customWidth="1"/>
    <col min="4870" max="4870" width="15" customWidth="1"/>
    <col min="4871" max="4871" width="18.42578125" customWidth="1"/>
    <col min="4872" max="4872" width="21.42578125" customWidth="1"/>
    <col min="4873" max="4873" width="15" customWidth="1"/>
    <col min="4874" max="4874" width="13.140625" bestFit="1" customWidth="1"/>
    <col min="5121" max="5121" width="53.42578125" customWidth="1"/>
    <col min="5122" max="5122" width="11" customWidth="1"/>
    <col min="5123" max="5123" width="9.42578125" customWidth="1"/>
    <col min="5125" max="5125" width="21" customWidth="1"/>
    <col min="5126" max="5126" width="15" customWidth="1"/>
    <col min="5127" max="5127" width="18.42578125" customWidth="1"/>
    <col min="5128" max="5128" width="21.42578125" customWidth="1"/>
    <col min="5129" max="5129" width="15" customWidth="1"/>
    <col min="5130" max="5130" width="13.140625" bestFit="1" customWidth="1"/>
    <col min="5377" max="5377" width="53.42578125" customWidth="1"/>
    <col min="5378" max="5378" width="11" customWidth="1"/>
    <col min="5379" max="5379" width="9.42578125" customWidth="1"/>
    <col min="5381" max="5381" width="21" customWidth="1"/>
    <col min="5382" max="5382" width="15" customWidth="1"/>
    <col min="5383" max="5383" width="18.42578125" customWidth="1"/>
    <col min="5384" max="5384" width="21.42578125" customWidth="1"/>
    <col min="5385" max="5385" width="15" customWidth="1"/>
    <col min="5386" max="5386" width="13.140625" bestFit="1" customWidth="1"/>
    <col min="5633" max="5633" width="53.42578125" customWidth="1"/>
    <col min="5634" max="5634" width="11" customWidth="1"/>
    <col min="5635" max="5635" width="9.42578125" customWidth="1"/>
    <col min="5637" max="5637" width="21" customWidth="1"/>
    <col min="5638" max="5638" width="15" customWidth="1"/>
    <col min="5639" max="5639" width="18.42578125" customWidth="1"/>
    <col min="5640" max="5640" width="21.42578125" customWidth="1"/>
    <col min="5641" max="5641" width="15" customWidth="1"/>
    <col min="5642" max="5642" width="13.140625" bestFit="1" customWidth="1"/>
    <col min="5889" max="5889" width="53.42578125" customWidth="1"/>
    <col min="5890" max="5890" width="11" customWidth="1"/>
    <col min="5891" max="5891" width="9.42578125" customWidth="1"/>
    <col min="5893" max="5893" width="21" customWidth="1"/>
    <col min="5894" max="5894" width="15" customWidth="1"/>
    <col min="5895" max="5895" width="18.42578125" customWidth="1"/>
    <col min="5896" max="5896" width="21.42578125" customWidth="1"/>
    <col min="5897" max="5897" width="15" customWidth="1"/>
    <col min="5898" max="5898" width="13.140625" bestFit="1" customWidth="1"/>
    <col min="6145" max="6145" width="53.42578125" customWidth="1"/>
    <col min="6146" max="6146" width="11" customWidth="1"/>
    <col min="6147" max="6147" width="9.42578125" customWidth="1"/>
    <col min="6149" max="6149" width="21" customWidth="1"/>
    <col min="6150" max="6150" width="15" customWidth="1"/>
    <col min="6151" max="6151" width="18.42578125" customWidth="1"/>
    <col min="6152" max="6152" width="21.42578125" customWidth="1"/>
    <col min="6153" max="6153" width="15" customWidth="1"/>
    <col min="6154" max="6154" width="13.140625" bestFit="1" customWidth="1"/>
    <col min="6401" max="6401" width="53.42578125" customWidth="1"/>
    <col min="6402" max="6402" width="11" customWidth="1"/>
    <col min="6403" max="6403" width="9.42578125" customWidth="1"/>
    <col min="6405" max="6405" width="21" customWidth="1"/>
    <col min="6406" max="6406" width="15" customWidth="1"/>
    <col min="6407" max="6407" width="18.42578125" customWidth="1"/>
    <col min="6408" max="6408" width="21.42578125" customWidth="1"/>
    <col min="6409" max="6409" width="15" customWidth="1"/>
    <col min="6410" max="6410" width="13.140625" bestFit="1" customWidth="1"/>
    <col min="6657" max="6657" width="53.42578125" customWidth="1"/>
    <col min="6658" max="6658" width="11" customWidth="1"/>
    <col min="6659" max="6659" width="9.42578125" customWidth="1"/>
    <col min="6661" max="6661" width="21" customWidth="1"/>
    <col min="6662" max="6662" width="15" customWidth="1"/>
    <col min="6663" max="6663" width="18.42578125" customWidth="1"/>
    <col min="6664" max="6664" width="21.42578125" customWidth="1"/>
    <col min="6665" max="6665" width="15" customWidth="1"/>
    <col min="6666" max="6666" width="13.140625" bestFit="1" customWidth="1"/>
    <col min="6913" max="6913" width="53.42578125" customWidth="1"/>
    <col min="6914" max="6914" width="11" customWidth="1"/>
    <col min="6915" max="6915" width="9.42578125" customWidth="1"/>
    <col min="6917" max="6917" width="21" customWidth="1"/>
    <col min="6918" max="6918" width="15" customWidth="1"/>
    <col min="6919" max="6919" width="18.42578125" customWidth="1"/>
    <col min="6920" max="6920" width="21.42578125" customWidth="1"/>
    <col min="6921" max="6921" width="15" customWidth="1"/>
    <col min="6922" max="6922" width="13.140625" bestFit="1" customWidth="1"/>
    <col min="7169" max="7169" width="53.42578125" customWidth="1"/>
    <col min="7170" max="7170" width="11" customWidth="1"/>
    <col min="7171" max="7171" width="9.42578125" customWidth="1"/>
    <col min="7173" max="7173" width="21" customWidth="1"/>
    <col min="7174" max="7174" width="15" customWidth="1"/>
    <col min="7175" max="7175" width="18.42578125" customWidth="1"/>
    <col min="7176" max="7176" width="21.42578125" customWidth="1"/>
    <col min="7177" max="7177" width="15" customWidth="1"/>
    <col min="7178" max="7178" width="13.140625" bestFit="1" customWidth="1"/>
    <col min="7425" max="7425" width="53.42578125" customWidth="1"/>
    <col min="7426" max="7426" width="11" customWidth="1"/>
    <col min="7427" max="7427" width="9.42578125" customWidth="1"/>
    <col min="7429" max="7429" width="21" customWidth="1"/>
    <col min="7430" max="7430" width="15" customWidth="1"/>
    <col min="7431" max="7431" width="18.42578125" customWidth="1"/>
    <col min="7432" max="7432" width="21.42578125" customWidth="1"/>
    <col min="7433" max="7433" width="15" customWidth="1"/>
    <col min="7434" max="7434" width="13.140625" bestFit="1" customWidth="1"/>
    <col min="7681" max="7681" width="53.42578125" customWidth="1"/>
    <col min="7682" max="7682" width="11" customWidth="1"/>
    <col min="7683" max="7683" width="9.42578125" customWidth="1"/>
    <col min="7685" max="7685" width="21" customWidth="1"/>
    <col min="7686" max="7686" width="15" customWidth="1"/>
    <col min="7687" max="7687" width="18.42578125" customWidth="1"/>
    <col min="7688" max="7688" width="21.42578125" customWidth="1"/>
    <col min="7689" max="7689" width="15" customWidth="1"/>
    <col min="7690" max="7690" width="13.140625" bestFit="1" customWidth="1"/>
    <col min="7937" max="7937" width="53.42578125" customWidth="1"/>
    <col min="7938" max="7938" width="11" customWidth="1"/>
    <col min="7939" max="7939" width="9.42578125" customWidth="1"/>
    <col min="7941" max="7941" width="21" customWidth="1"/>
    <col min="7942" max="7942" width="15" customWidth="1"/>
    <col min="7943" max="7943" width="18.42578125" customWidth="1"/>
    <col min="7944" max="7944" width="21.42578125" customWidth="1"/>
    <col min="7945" max="7945" width="15" customWidth="1"/>
    <col min="7946" max="7946" width="13.140625" bestFit="1" customWidth="1"/>
    <col min="8193" max="8193" width="53.42578125" customWidth="1"/>
    <col min="8194" max="8194" width="11" customWidth="1"/>
    <col min="8195" max="8195" width="9.42578125" customWidth="1"/>
    <col min="8197" max="8197" width="21" customWidth="1"/>
    <col min="8198" max="8198" width="15" customWidth="1"/>
    <col min="8199" max="8199" width="18.42578125" customWidth="1"/>
    <col min="8200" max="8200" width="21.42578125" customWidth="1"/>
    <col min="8201" max="8201" width="15" customWidth="1"/>
    <col min="8202" max="8202" width="13.140625" bestFit="1" customWidth="1"/>
    <col min="8449" max="8449" width="53.42578125" customWidth="1"/>
    <col min="8450" max="8450" width="11" customWidth="1"/>
    <col min="8451" max="8451" width="9.42578125" customWidth="1"/>
    <col min="8453" max="8453" width="21" customWidth="1"/>
    <col min="8454" max="8454" width="15" customWidth="1"/>
    <col min="8455" max="8455" width="18.42578125" customWidth="1"/>
    <col min="8456" max="8456" width="21.42578125" customWidth="1"/>
    <col min="8457" max="8457" width="15" customWidth="1"/>
    <col min="8458" max="8458" width="13.140625" bestFit="1" customWidth="1"/>
    <col min="8705" max="8705" width="53.42578125" customWidth="1"/>
    <col min="8706" max="8706" width="11" customWidth="1"/>
    <col min="8707" max="8707" width="9.42578125" customWidth="1"/>
    <col min="8709" max="8709" width="21" customWidth="1"/>
    <col min="8710" max="8710" width="15" customWidth="1"/>
    <col min="8711" max="8711" width="18.42578125" customWidth="1"/>
    <col min="8712" max="8712" width="21.42578125" customWidth="1"/>
    <col min="8713" max="8713" width="15" customWidth="1"/>
    <col min="8714" max="8714" width="13.140625" bestFit="1" customWidth="1"/>
    <col min="8961" max="8961" width="53.42578125" customWidth="1"/>
    <col min="8962" max="8962" width="11" customWidth="1"/>
    <col min="8963" max="8963" width="9.42578125" customWidth="1"/>
    <col min="8965" max="8965" width="21" customWidth="1"/>
    <col min="8966" max="8966" width="15" customWidth="1"/>
    <col min="8967" max="8967" width="18.42578125" customWidth="1"/>
    <col min="8968" max="8968" width="21.42578125" customWidth="1"/>
    <col min="8969" max="8969" width="15" customWidth="1"/>
    <col min="8970" max="8970" width="13.140625" bestFit="1" customWidth="1"/>
    <col min="9217" max="9217" width="53.42578125" customWidth="1"/>
    <col min="9218" max="9218" width="11" customWidth="1"/>
    <col min="9219" max="9219" width="9.42578125" customWidth="1"/>
    <col min="9221" max="9221" width="21" customWidth="1"/>
    <col min="9222" max="9222" width="15" customWidth="1"/>
    <col min="9223" max="9223" width="18.42578125" customWidth="1"/>
    <col min="9224" max="9224" width="21.42578125" customWidth="1"/>
    <col min="9225" max="9225" width="15" customWidth="1"/>
    <col min="9226" max="9226" width="13.140625" bestFit="1" customWidth="1"/>
    <col min="9473" max="9473" width="53.42578125" customWidth="1"/>
    <col min="9474" max="9474" width="11" customWidth="1"/>
    <col min="9475" max="9475" width="9.42578125" customWidth="1"/>
    <col min="9477" max="9477" width="21" customWidth="1"/>
    <col min="9478" max="9478" width="15" customWidth="1"/>
    <col min="9479" max="9479" width="18.42578125" customWidth="1"/>
    <col min="9480" max="9480" width="21.42578125" customWidth="1"/>
    <col min="9481" max="9481" width="15" customWidth="1"/>
    <col min="9482" max="9482" width="13.140625" bestFit="1" customWidth="1"/>
    <col min="9729" max="9729" width="53.42578125" customWidth="1"/>
    <col min="9730" max="9730" width="11" customWidth="1"/>
    <col min="9731" max="9731" width="9.42578125" customWidth="1"/>
    <col min="9733" max="9733" width="21" customWidth="1"/>
    <col min="9734" max="9734" width="15" customWidth="1"/>
    <col min="9735" max="9735" width="18.42578125" customWidth="1"/>
    <col min="9736" max="9736" width="21.42578125" customWidth="1"/>
    <col min="9737" max="9737" width="15" customWidth="1"/>
    <col min="9738" max="9738" width="13.140625" bestFit="1" customWidth="1"/>
    <col min="9985" max="9985" width="53.42578125" customWidth="1"/>
    <col min="9986" max="9986" width="11" customWidth="1"/>
    <col min="9987" max="9987" width="9.42578125" customWidth="1"/>
    <col min="9989" max="9989" width="21" customWidth="1"/>
    <col min="9990" max="9990" width="15" customWidth="1"/>
    <col min="9991" max="9991" width="18.42578125" customWidth="1"/>
    <col min="9992" max="9992" width="21.42578125" customWidth="1"/>
    <col min="9993" max="9993" width="15" customWidth="1"/>
    <col min="9994" max="9994" width="13.140625" bestFit="1" customWidth="1"/>
    <col min="10241" max="10241" width="53.42578125" customWidth="1"/>
    <col min="10242" max="10242" width="11" customWidth="1"/>
    <col min="10243" max="10243" width="9.42578125" customWidth="1"/>
    <col min="10245" max="10245" width="21" customWidth="1"/>
    <col min="10246" max="10246" width="15" customWidth="1"/>
    <col min="10247" max="10247" width="18.42578125" customWidth="1"/>
    <col min="10248" max="10248" width="21.42578125" customWidth="1"/>
    <col min="10249" max="10249" width="15" customWidth="1"/>
    <col min="10250" max="10250" width="13.140625" bestFit="1" customWidth="1"/>
    <col min="10497" max="10497" width="53.42578125" customWidth="1"/>
    <col min="10498" max="10498" width="11" customWidth="1"/>
    <col min="10499" max="10499" width="9.42578125" customWidth="1"/>
    <col min="10501" max="10501" width="21" customWidth="1"/>
    <col min="10502" max="10502" width="15" customWidth="1"/>
    <col min="10503" max="10503" width="18.42578125" customWidth="1"/>
    <col min="10504" max="10504" width="21.42578125" customWidth="1"/>
    <col min="10505" max="10505" width="15" customWidth="1"/>
    <col min="10506" max="10506" width="13.140625" bestFit="1" customWidth="1"/>
    <col min="10753" max="10753" width="53.42578125" customWidth="1"/>
    <col min="10754" max="10754" width="11" customWidth="1"/>
    <col min="10755" max="10755" width="9.42578125" customWidth="1"/>
    <col min="10757" max="10757" width="21" customWidth="1"/>
    <col min="10758" max="10758" width="15" customWidth="1"/>
    <col min="10759" max="10759" width="18.42578125" customWidth="1"/>
    <col min="10760" max="10760" width="21.42578125" customWidth="1"/>
    <col min="10761" max="10761" width="15" customWidth="1"/>
    <col min="10762" max="10762" width="13.140625" bestFit="1" customWidth="1"/>
    <col min="11009" max="11009" width="53.42578125" customWidth="1"/>
    <col min="11010" max="11010" width="11" customWidth="1"/>
    <col min="11011" max="11011" width="9.42578125" customWidth="1"/>
    <col min="11013" max="11013" width="21" customWidth="1"/>
    <col min="11014" max="11014" width="15" customWidth="1"/>
    <col min="11015" max="11015" width="18.42578125" customWidth="1"/>
    <col min="11016" max="11016" width="21.42578125" customWidth="1"/>
    <col min="11017" max="11017" width="15" customWidth="1"/>
    <col min="11018" max="11018" width="13.140625" bestFit="1" customWidth="1"/>
    <col min="11265" max="11265" width="53.42578125" customWidth="1"/>
    <col min="11266" max="11266" width="11" customWidth="1"/>
    <col min="11267" max="11267" width="9.42578125" customWidth="1"/>
    <col min="11269" max="11269" width="21" customWidth="1"/>
    <col min="11270" max="11270" width="15" customWidth="1"/>
    <col min="11271" max="11271" width="18.42578125" customWidth="1"/>
    <col min="11272" max="11272" width="21.42578125" customWidth="1"/>
    <col min="11273" max="11273" width="15" customWidth="1"/>
    <col min="11274" max="11274" width="13.140625" bestFit="1" customWidth="1"/>
    <col min="11521" max="11521" width="53.42578125" customWidth="1"/>
    <col min="11522" max="11522" width="11" customWidth="1"/>
    <col min="11523" max="11523" width="9.42578125" customWidth="1"/>
    <col min="11525" max="11525" width="21" customWidth="1"/>
    <col min="11526" max="11526" width="15" customWidth="1"/>
    <col min="11527" max="11527" width="18.42578125" customWidth="1"/>
    <col min="11528" max="11528" width="21.42578125" customWidth="1"/>
    <col min="11529" max="11529" width="15" customWidth="1"/>
    <col min="11530" max="11530" width="13.140625" bestFit="1" customWidth="1"/>
    <col min="11777" max="11777" width="53.42578125" customWidth="1"/>
    <col min="11778" max="11778" width="11" customWidth="1"/>
    <col min="11779" max="11779" width="9.42578125" customWidth="1"/>
    <col min="11781" max="11781" width="21" customWidth="1"/>
    <col min="11782" max="11782" width="15" customWidth="1"/>
    <col min="11783" max="11783" width="18.42578125" customWidth="1"/>
    <col min="11784" max="11784" width="21.42578125" customWidth="1"/>
    <col min="11785" max="11785" width="15" customWidth="1"/>
    <col min="11786" max="11786" width="13.140625" bestFit="1" customWidth="1"/>
    <col min="12033" max="12033" width="53.42578125" customWidth="1"/>
    <col min="12034" max="12034" width="11" customWidth="1"/>
    <col min="12035" max="12035" width="9.42578125" customWidth="1"/>
    <col min="12037" max="12037" width="21" customWidth="1"/>
    <col min="12038" max="12038" width="15" customWidth="1"/>
    <col min="12039" max="12039" width="18.42578125" customWidth="1"/>
    <col min="12040" max="12040" width="21.42578125" customWidth="1"/>
    <col min="12041" max="12041" width="15" customWidth="1"/>
    <col min="12042" max="12042" width="13.140625" bestFit="1" customWidth="1"/>
    <col min="12289" max="12289" width="53.42578125" customWidth="1"/>
    <col min="12290" max="12290" width="11" customWidth="1"/>
    <col min="12291" max="12291" width="9.42578125" customWidth="1"/>
    <col min="12293" max="12293" width="21" customWidth="1"/>
    <col min="12294" max="12294" width="15" customWidth="1"/>
    <col min="12295" max="12295" width="18.42578125" customWidth="1"/>
    <col min="12296" max="12296" width="21.42578125" customWidth="1"/>
    <col min="12297" max="12297" width="15" customWidth="1"/>
    <col min="12298" max="12298" width="13.140625" bestFit="1" customWidth="1"/>
    <col min="12545" max="12545" width="53.42578125" customWidth="1"/>
    <col min="12546" max="12546" width="11" customWidth="1"/>
    <col min="12547" max="12547" width="9.42578125" customWidth="1"/>
    <col min="12549" max="12549" width="21" customWidth="1"/>
    <col min="12550" max="12550" width="15" customWidth="1"/>
    <col min="12551" max="12551" width="18.42578125" customWidth="1"/>
    <col min="12552" max="12552" width="21.42578125" customWidth="1"/>
    <col min="12553" max="12553" width="15" customWidth="1"/>
    <col min="12554" max="12554" width="13.140625" bestFit="1" customWidth="1"/>
    <col min="12801" max="12801" width="53.42578125" customWidth="1"/>
    <col min="12802" max="12802" width="11" customWidth="1"/>
    <col min="12803" max="12803" width="9.42578125" customWidth="1"/>
    <col min="12805" max="12805" width="21" customWidth="1"/>
    <col min="12806" max="12806" width="15" customWidth="1"/>
    <col min="12807" max="12807" width="18.42578125" customWidth="1"/>
    <col min="12808" max="12808" width="21.42578125" customWidth="1"/>
    <col min="12809" max="12809" width="15" customWidth="1"/>
    <col min="12810" max="12810" width="13.140625" bestFit="1" customWidth="1"/>
    <col min="13057" max="13057" width="53.42578125" customWidth="1"/>
    <col min="13058" max="13058" width="11" customWidth="1"/>
    <col min="13059" max="13059" width="9.42578125" customWidth="1"/>
    <col min="13061" max="13061" width="21" customWidth="1"/>
    <col min="13062" max="13062" width="15" customWidth="1"/>
    <col min="13063" max="13063" width="18.42578125" customWidth="1"/>
    <col min="13064" max="13064" width="21.42578125" customWidth="1"/>
    <col min="13065" max="13065" width="15" customWidth="1"/>
    <col min="13066" max="13066" width="13.140625" bestFit="1" customWidth="1"/>
    <col min="13313" max="13313" width="53.42578125" customWidth="1"/>
    <col min="13314" max="13314" width="11" customWidth="1"/>
    <col min="13315" max="13315" width="9.42578125" customWidth="1"/>
    <col min="13317" max="13317" width="21" customWidth="1"/>
    <col min="13318" max="13318" width="15" customWidth="1"/>
    <col min="13319" max="13319" width="18.42578125" customWidth="1"/>
    <col min="13320" max="13320" width="21.42578125" customWidth="1"/>
    <col min="13321" max="13321" width="15" customWidth="1"/>
    <col min="13322" max="13322" width="13.140625" bestFit="1" customWidth="1"/>
    <col min="13569" max="13569" width="53.42578125" customWidth="1"/>
    <col min="13570" max="13570" width="11" customWidth="1"/>
    <col min="13571" max="13571" width="9.42578125" customWidth="1"/>
    <col min="13573" max="13573" width="21" customWidth="1"/>
    <col min="13574" max="13574" width="15" customWidth="1"/>
    <col min="13575" max="13575" width="18.42578125" customWidth="1"/>
    <col min="13576" max="13576" width="21.42578125" customWidth="1"/>
    <col min="13577" max="13577" width="15" customWidth="1"/>
    <col min="13578" max="13578" width="13.140625" bestFit="1" customWidth="1"/>
    <col min="13825" max="13825" width="53.42578125" customWidth="1"/>
    <col min="13826" max="13826" width="11" customWidth="1"/>
    <col min="13827" max="13827" width="9.42578125" customWidth="1"/>
    <col min="13829" max="13829" width="21" customWidth="1"/>
    <col min="13830" max="13830" width="15" customWidth="1"/>
    <col min="13831" max="13831" width="18.42578125" customWidth="1"/>
    <col min="13832" max="13832" width="21.42578125" customWidth="1"/>
    <col min="13833" max="13833" width="15" customWidth="1"/>
    <col min="13834" max="13834" width="13.140625" bestFit="1" customWidth="1"/>
    <col min="14081" max="14081" width="53.42578125" customWidth="1"/>
    <col min="14082" max="14082" width="11" customWidth="1"/>
    <col min="14083" max="14083" width="9.42578125" customWidth="1"/>
    <col min="14085" max="14085" width="21" customWidth="1"/>
    <col min="14086" max="14086" width="15" customWidth="1"/>
    <col min="14087" max="14087" width="18.42578125" customWidth="1"/>
    <col min="14088" max="14088" width="21.42578125" customWidth="1"/>
    <col min="14089" max="14089" width="15" customWidth="1"/>
    <col min="14090" max="14090" width="13.140625" bestFit="1" customWidth="1"/>
    <col min="14337" max="14337" width="53.42578125" customWidth="1"/>
    <col min="14338" max="14338" width="11" customWidth="1"/>
    <col min="14339" max="14339" width="9.42578125" customWidth="1"/>
    <col min="14341" max="14341" width="21" customWidth="1"/>
    <col min="14342" max="14342" width="15" customWidth="1"/>
    <col min="14343" max="14343" width="18.42578125" customWidth="1"/>
    <col min="14344" max="14344" width="21.42578125" customWidth="1"/>
    <col min="14345" max="14345" width="15" customWidth="1"/>
    <col min="14346" max="14346" width="13.140625" bestFit="1" customWidth="1"/>
    <col min="14593" max="14593" width="53.42578125" customWidth="1"/>
    <col min="14594" max="14594" width="11" customWidth="1"/>
    <col min="14595" max="14595" width="9.42578125" customWidth="1"/>
    <col min="14597" max="14597" width="21" customWidth="1"/>
    <col min="14598" max="14598" width="15" customWidth="1"/>
    <col min="14599" max="14599" width="18.42578125" customWidth="1"/>
    <col min="14600" max="14600" width="21.42578125" customWidth="1"/>
    <col min="14601" max="14601" width="15" customWidth="1"/>
    <col min="14602" max="14602" width="13.140625" bestFit="1" customWidth="1"/>
    <col min="14849" max="14849" width="53.42578125" customWidth="1"/>
    <col min="14850" max="14850" width="11" customWidth="1"/>
    <col min="14851" max="14851" width="9.42578125" customWidth="1"/>
    <col min="14853" max="14853" width="21" customWidth="1"/>
    <col min="14854" max="14854" width="15" customWidth="1"/>
    <col min="14855" max="14855" width="18.42578125" customWidth="1"/>
    <col min="14856" max="14856" width="21.42578125" customWidth="1"/>
    <col min="14857" max="14857" width="15" customWidth="1"/>
    <col min="14858" max="14858" width="13.140625" bestFit="1" customWidth="1"/>
    <col min="15105" max="15105" width="53.42578125" customWidth="1"/>
    <col min="15106" max="15106" width="11" customWidth="1"/>
    <col min="15107" max="15107" width="9.42578125" customWidth="1"/>
    <col min="15109" max="15109" width="21" customWidth="1"/>
    <col min="15110" max="15110" width="15" customWidth="1"/>
    <col min="15111" max="15111" width="18.42578125" customWidth="1"/>
    <col min="15112" max="15112" width="21.42578125" customWidth="1"/>
    <col min="15113" max="15113" width="15" customWidth="1"/>
    <col min="15114" max="15114" width="13.140625" bestFit="1" customWidth="1"/>
    <col min="15361" max="15361" width="53.42578125" customWidth="1"/>
    <col min="15362" max="15362" width="11" customWidth="1"/>
    <col min="15363" max="15363" width="9.42578125" customWidth="1"/>
    <col min="15365" max="15365" width="21" customWidth="1"/>
    <col min="15366" max="15366" width="15" customWidth="1"/>
    <col min="15367" max="15367" width="18.42578125" customWidth="1"/>
    <col min="15368" max="15368" width="21.42578125" customWidth="1"/>
    <col min="15369" max="15369" width="15" customWidth="1"/>
    <col min="15370" max="15370" width="13.140625" bestFit="1" customWidth="1"/>
    <col min="15617" max="15617" width="53.42578125" customWidth="1"/>
    <col min="15618" max="15618" width="11" customWidth="1"/>
    <col min="15619" max="15619" width="9.42578125" customWidth="1"/>
    <col min="15621" max="15621" width="21" customWidth="1"/>
    <col min="15622" max="15622" width="15" customWidth="1"/>
    <col min="15623" max="15623" width="18.42578125" customWidth="1"/>
    <col min="15624" max="15624" width="21.42578125" customWidth="1"/>
    <col min="15625" max="15625" width="15" customWidth="1"/>
    <col min="15626" max="15626" width="13.140625" bestFit="1" customWidth="1"/>
    <col min="15873" max="15873" width="53.42578125" customWidth="1"/>
    <col min="15874" max="15874" width="11" customWidth="1"/>
    <col min="15875" max="15875" width="9.42578125" customWidth="1"/>
    <col min="15877" max="15877" width="21" customWidth="1"/>
    <col min="15878" max="15878" width="15" customWidth="1"/>
    <col min="15879" max="15879" width="18.42578125" customWidth="1"/>
    <col min="15880" max="15880" width="21.42578125" customWidth="1"/>
    <col min="15881" max="15881" width="15" customWidth="1"/>
    <col min="15882" max="15882" width="13.140625" bestFit="1" customWidth="1"/>
    <col min="16129" max="16129" width="53.42578125" customWidth="1"/>
    <col min="16130" max="16130" width="11" customWidth="1"/>
    <col min="16131" max="16131" width="9.42578125" customWidth="1"/>
    <col min="16133" max="16133" width="21" customWidth="1"/>
    <col min="16134" max="16134" width="15" customWidth="1"/>
    <col min="16135" max="16135" width="18.42578125" customWidth="1"/>
    <col min="16136" max="16136" width="21.42578125" customWidth="1"/>
    <col min="16137" max="16137" width="15" customWidth="1"/>
    <col min="16138" max="16138" width="13.140625" bestFit="1" customWidth="1"/>
  </cols>
  <sheetData>
    <row r="1" spans="1:10" ht="26.25" x14ac:dyDescent="0.4">
      <c r="A1" s="1" t="s">
        <v>51</v>
      </c>
    </row>
    <row r="2" spans="1:10" ht="26.25" x14ac:dyDescent="0.4">
      <c r="A2" s="1"/>
    </row>
    <row r="3" spans="1:10" ht="18" x14ac:dyDescent="0.25">
      <c r="E3" s="2"/>
      <c r="F3" s="2"/>
      <c r="G3" s="3"/>
      <c r="H3" s="3"/>
    </row>
    <row r="4" spans="1:10" ht="18.75" thickBot="1" x14ac:dyDescent="0.3">
      <c r="A4" s="4" t="s">
        <v>1</v>
      </c>
    </row>
    <row r="5" spans="1:10" x14ac:dyDescent="0.2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</row>
    <row r="6" spans="1:10" x14ac:dyDescent="0.25">
      <c r="A6" s="9"/>
      <c r="B6" s="10"/>
      <c r="C6" s="10"/>
      <c r="D6" s="11"/>
      <c r="E6" s="11"/>
      <c r="F6" s="12"/>
      <c r="G6" s="13"/>
      <c r="H6" s="13"/>
    </row>
    <row r="7" spans="1:10" s="36" customFormat="1" x14ac:dyDescent="0.25">
      <c r="A7" s="30" t="s">
        <v>52</v>
      </c>
      <c r="B7" s="31">
        <v>65</v>
      </c>
      <c r="C7" s="31"/>
      <c r="D7" s="32" t="s">
        <v>13</v>
      </c>
      <c r="E7" s="32" t="s">
        <v>53</v>
      </c>
      <c r="F7" s="33">
        <v>300</v>
      </c>
      <c r="G7" s="61">
        <f t="shared" ref="G7:G13" si="0">B7*F7</f>
        <v>19500</v>
      </c>
      <c r="H7" s="34">
        <f t="shared" ref="H7:H21" si="1">G7*1.09</f>
        <v>21255</v>
      </c>
      <c r="I7" s="36">
        <v>60000</v>
      </c>
    </row>
    <row r="8" spans="1:10" s="36" customFormat="1" x14ac:dyDescent="0.25">
      <c r="A8" s="20" t="s">
        <v>52</v>
      </c>
      <c r="B8" s="22">
        <v>36</v>
      </c>
      <c r="C8" s="22"/>
      <c r="D8" s="23" t="s">
        <v>13</v>
      </c>
      <c r="E8" s="23" t="s">
        <v>53</v>
      </c>
      <c r="F8" s="24">
        <v>300</v>
      </c>
      <c r="G8" s="25">
        <f>B8*F8</f>
        <v>10800</v>
      </c>
      <c r="H8" s="62">
        <f>G8*1.09</f>
        <v>11772</v>
      </c>
      <c r="I8" s="36">
        <v>53532</v>
      </c>
    </row>
    <row r="9" spans="1:10" s="36" customFormat="1" x14ac:dyDescent="0.25">
      <c r="A9" s="20" t="s">
        <v>54</v>
      </c>
      <c r="B9" s="22">
        <v>25</v>
      </c>
      <c r="C9" s="22"/>
      <c r="D9" s="23" t="s">
        <v>13</v>
      </c>
      <c r="E9" s="23" t="s">
        <v>53</v>
      </c>
      <c r="F9" s="24">
        <v>500</v>
      </c>
      <c r="G9" s="25">
        <f t="shared" si="0"/>
        <v>12500</v>
      </c>
      <c r="H9" s="62">
        <f t="shared" si="1"/>
        <v>13625.000000000002</v>
      </c>
    </row>
    <row r="10" spans="1:10" s="36" customFormat="1" x14ac:dyDescent="0.25">
      <c r="A10" s="20" t="s">
        <v>55</v>
      </c>
      <c r="B10" s="22">
        <v>32</v>
      </c>
      <c r="C10" s="22"/>
      <c r="D10" s="23" t="s">
        <v>13</v>
      </c>
      <c r="E10" s="23" t="s">
        <v>53</v>
      </c>
      <c r="F10" s="24">
        <v>500</v>
      </c>
      <c r="G10" s="25">
        <f t="shared" si="0"/>
        <v>16000</v>
      </c>
      <c r="H10" s="62">
        <f t="shared" si="1"/>
        <v>17440</v>
      </c>
    </row>
    <row r="11" spans="1:10" s="36" customFormat="1" x14ac:dyDescent="0.25">
      <c r="A11" s="20" t="s">
        <v>56</v>
      </c>
      <c r="B11" s="22">
        <v>31</v>
      </c>
      <c r="C11" s="22"/>
      <c r="D11" s="23" t="s">
        <v>13</v>
      </c>
      <c r="E11" s="23" t="s">
        <v>53</v>
      </c>
      <c r="F11" s="24">
        <v>500</v>
      </c>
      <c r="G11" s="25">
        <f t="shared" si="0"/>
        <v>15500</v>
      </c>
      <c r="H11" s="62">
        <f t="shared" si="1"/>
        <v>16895</v>
      </c>
    </row>
    <row r="12" spans="1:10" s="36" customFormat="1" x14ac:dyDescent="0.25">
      <c r="A12" s="20" t="s">
        <v>57</v>
      </c>
      <c r="B12" s="22">
        <v>16</v>
      </c>
      <c r="C12" s="22"/>
      <c r="D12" s="23" t="s">
        <v>13</v>
      </c>
      <c r="E12" s="23" t="s">
        <v>53</v>
      </c>
      <c r="F12" s="24">
        <v>500</v>
      </c>
      <c r="G12" s="25">
        <f t="shared" si="0"/>
        <v>8000</v>
      </c>
      <c r="H12" s="62">
        <f t="shared" si="1"/>
        <v>8720</v>
      </c>
      <c r="J12" s="36">
        <f>SUM(B9:B12)</f>
        <v>104</v>
      </c>
    </row>
    <row r="13" spans="1:10" s="36" customFormat="1" ht="16.5" customHeight="1" x14ac:dyDescent="0.25">
      <c r="A13" s="63" t="s">
        <v>58</v>
      </c>
      <c r="B13" s="64">
        <v>0</v>
      </c>
      <c r="C13" s="31" t="s">
        <v>33</v>
      </c>
      <c r="D13" s="32" t="s">
        <v>59</v>
      </c>
      <c r="E13" s="32" t="s">
        <v>60</v>
      </c>
      <c r="F13" s="33">
        <v>2150</v>
      </c>
      <c r="G13" s="34">
        <f t="shared" si="0"/>
        <v>0</v>
      </c>
      <c r="H13" s="34">
        <f t="shared" si="1"/>
        <v>0</v>
      </c>
      <c r="I13" s="65">
        <f>H13</f>
        <v>0</v>
      </c>
    </row>
    <row r="14" spans="1:10" s="36" customFormat="1" x14ac:dyDescent="0.25">
      <c r="A14" s="20" t="s">
        <v>61</v>
      </c>
      <c r="B14" s="22"/>
      <c r="C14" s="22">
        <v>40</v>
      </c>
      <c r="D14" s="23" t="s">
        <v>16</v>
      </c>
      <c r="E14" s="23" t="s">
        <v>62</v>
      </c>
      <c r="F14" s="24">
        <v>846.6</v>
      </c>
      <c r="G14" s="25">
        <f>C14*F14</f>
        <v>33864</v>
      </c>
      <c r="H14" s="25">
        <f t="shared" si="1"/>
        <v>36911.760000000002</v>
      </c>
      <c r="I14" s="66"/>
    </row>
    <row r="15" spans="1:10" s="36" customFormat="1" x14ac:dyDescent="0.25">
      <c r="A15" s="20" t="s">
        <v>63</v>
      </c>
      <c r="B15" s="22"/>
      <c r="C15" s="22">
        <v>20</v>
      </c>
      <c r="D15" s="23" t="s">
        <v>16</v>
      </c>
      <c r="E15" s="23" t="s">
        <v>62</v>
      </c>
      <c r="F15" s="24">
        <v>846.6</v>
      </c>
      <c r="G15" s="25">
        <f>C15*F15</f>
        <v>16932</v>
      </c>
      <c r="H15" s="62">
        <f t="shared" si="1"/>
        <v>18455.88</v>
      </c>
      <c r="I15" s="67"/>
    </row>
    <row r="16" spans="1:10" s="36" customFormat="1" x14ac:dyDescent="0.25">
      <c r="A16" s="20" t="s">
        <v>64</v>
      </c>
      <c r="B16" s="22"/>
      <c r="C16" s="22">
        <v>24</v>
      </c>
      <c r="D16" s="23" t="s">
        <v>16</v>
      </c>
      <c r="E16" s="23" t="s">
        <v>62</v>
      </c>
      <c r="F16" s="24">
        <v>846.6</v>
      </c>
      <c r="G16" s="25">
        <f>C16*F16</f>
        <v>20318.400000000001</v>
      </c>
      <c r="H16" s="25">
        <f t="shared" si="1"/>
        <v>22147.056000000004</v>
      </c>
      <c r="I16" s="67"/>
    </row>
    <row r="17" spans="1:9" s="36" customFormat="1" ht="16.5" customHeight="1" x14ac:dyDescent="0.25">
      <c r="A17" s="68" t="s">
        <v>65</v>
      </c>
      <c r="B17" s="64">
        <v>3</v>
      </c>
      <c r="C17" s="31" t="s">
        <v>33</v>
      </c>
      <c r="D17" s="32" t="s">
        <v>16</v>
      </c>
      <c r="E17" s="32" t="s">
        <v>17</v>
      </c>
      <c r="F17" s="33">
        <v>1012</v>
      </c>
      <c r="G17" s="34">
        <f>B17*F17</f>
        <v>3036</v>
      </c>
      <c r="H17" s="34">
        <f t="shared" si="1"/>
        <v>3309.2400000000002</v>
      </c>
    </row>
    <row r="18" spans="1:9" s="36" customFormat="1" ht="16.5" customHeight="1" x14ac:dyDescent="0.25">
      <c r="A18" s="68" t="s">
        <v>66</v>
      </c>
      <c r="B18" s="64">
        <v>22</v>
      </c>
      <c r="C18" s="31" t="s">
        <v>33</v>
      </c>
      <c r="D18" s="32" t="s">
        <v>16</v>
      </c>
      <c r="E18" s="32" t="s">
        <v>17</v>
      </c>
      <c r="F18" s="33">
        <v>1012</v>
      </c>
      <c r="G18" s="34">
        <f>B18*F18</f>
        <v>22264</v>
      </c>
      <c r="H18" s="34">
        <f t="shared" si="1"/>
        <v>24267.760000000002</v>
      </c>
    </row>
    <row r="19" spans="1:9" s="36" customFormat="1" ht="16.5" customHeight="1" x14ac:dyDescent="0.25">
      <c r="A19" s="69" t="s">
        <v>66</v>
      </c>
      <c r="B19" s="21">
        <v>30</v>
      </c>
      <c r="C19" s="22" t="s">
        <v>33</v>
      </c>
      <c r="D19" s="23" t="s">
        <v>16</v>
      </c>
      <c r="E19" s="23" t="s">
        <v>17</v>
      </c>
      <c r="F19" s="24">
        <v>1012</v>
      </c>
      <c r="G19" s="62">
        <f>B19*F19</f>
        <v>30360</v>
      </c>
      <c r="H19" s="62">
        <f>G19*1.09</f>
        <v>33092.400000000001</v>
      </c>
    </row>
    <row r="20" spans="1:9" s="36" customFormat="1" ht="16.5" customHeight="1" x14ac:dyDescent="0.25">
      <c r="A20" s="30" t="s">
        <v>67</v>
      </c>
      <c r="B20" s="31"/>
      <c r="C20" s="31">
        <v>25</v>
      </c>
      <c r="D20" s="32" t="s">
        <v>16</v>
      </c>
      <c r="E20" s="32" t="s">
        <v>19</v>
      </c>
      <c r="F20" s="33">
        <v>1514</v>
      </c>
      <c r="G20" s="34">
        <f>C20*F20</f>
        <v>37850</v>
      </c>
      <c r="H20" s="34">
        <f t="shared" si="1"/>
        <v>41256.5</v>
      </c>
    </row>
    <row r="21" spans="1:9" s="36" customFormat="1" ht="16.5" customHeight="1" x14ac:dyDescent="0.25">
      <c r="A21" s="30" t="s">
        <v>18</v>
      </c>
      <c r="B21" s="31"/>
      <c r="C21" s="31">
        <v>4</v>
      </c>
      <c r="D21" s="32" t="s">
        <v>16</v>
      </c>
      <c r="E21" s="32" t="s">
        <v>19</v>
      </c>
      <c r="F21" s="33">
        <v>1921</v>
      </c>
      <c r="G21" s="34">
        <f>C21*F21</f>
        <v>7684</v>
      </c>
      <c r="H21" s="34">
        <f t="shared" si="1"/>
        <v>8375.5600000000013</v>
      </c>
    </row>
    <row r="22" spans="1:9" s="36" customFormat="1" ht="18" customHeight="1" x14ac:dyDescent="0.25">
      <c r="A22" s="30"/>
      <c r="B22" s="64">
        <f>SUM(B16:B21)</f>
        <v>55</v>
      </c>
      <c r="C22" s="31">
        <f>SUM(C16:C21)</f>
        <v>53</v>
      </c>
      <c r="D22" s="32"/>
      <c r="E22" s="32"/>
      <c r="F22" s="33"/>
      <c r="G22" s="34"/>
      <c r="H22" s="34"/>
    </row>
    <row r="23" spans="1:9" s="36" customFormat="1" ht="16.5" customHeight="1" x14ac:dyDescent="0.25">
      <c r="A23" s="30"/>
      <c r="B23" s="31"/>
      <c r="C23" s="31"/>
      <c r="D23" s="32"/>
      <c r="E23" s="32"/>
      <c r="F23" s="33"/>
      <c r="G23" s="34"/>
      <c r="H23" s="34"/>
    </row>
    <row r="24" spans="1:9" s="36" customFormat="1" ht="16.5" customHeight="1" x14ac:dyDescent="0.25">
      <c r="A24" s="20" t="s">
        <v>68</v>
      </c>
      <c r="B24" s="22">
        <v>10</v>
      </c>
      <c r="C24" s="22"/>
      <c r="D24" s="23" t="s">
        <v>16</v>
      </c>
      <c r="E24" s="23" t="s">
        <v>69</v>
      </c>
      <c r="F24" s="24">
        <v>288.76</v>
      </c>
      <c r="G24" s="62">
        <f>B24*F24</f>
        <v>2887.6</v>
      </c>
      <c r="H24" s="62">
        <f t="shared" ref="H24:H30" si="2">G24*1.09</f>
        <v>3147.4839999999999</v>
      </c>
    </row>
    <row r="25" spans="1:9" s="36" customFormat="1" ht="16.5" customHeight="1" x14ac:dyDescent="0.25">
      <c r="A25" s="20" t="s">
        <v>70</v>
      </c>
      <c r="B25" s="22">
        <v>6</v>
      </c>
      <c r="C25" s="22"/>
      <c r="D25" s="23" t="s">
        <v>16</v>
      </c>
      <c r="E25" s="23" t="s">
        <v>23</v>
      </c>
      <c r="F25" s="24">
        <v>875.01</v>
      </c>
      <c r="G25" s="62">
        <f>B25*F25</f>
        <v>5250.0599999999995</v>
      </c>
      <c r="H25" s="62">
        <f t="shared" si="2"/>
        <v>5722.5653999999995</v>
      </c>
    </row>
    <row r="26" spans="1:9" s="36" customFormat="1" ht="16.5" customHeight="1" x14ac:dyDescent="0.25">
      <c r="A26" s="30" t="s">
        <v>71</v>
      </c>
      <c r="B26" s="31" t="s">
        <v>33</v>
      </c>
      <c r="C26" s="31"/>
      <c r="D26" s="32" t="s">
        <v>25</v>
      </c>
      <c r="E26" s="32"/>
      <c r="F26" s="33">
        <v>15000</v>
      </c>
      <c r="G26" s="34">
        <v>20000</v>
      </c>
      <c r="H26" s="34">
        <f t="shared" si="2"/>
        <v>21800</v>
      </c>
      <c r="I26" s="36">
        <v>19000</v>
      </c>
    </row>
    <row r="27" spans="1:9" ht="16.5" customHeight="1" x14ac:dyDescent="0.25">
      <c r="A27" s="30" t="s">
        <v>72</v>
      </c>
      <c r="B27" s="10"/>
      <c r="C27" s="10"/>
      <c r="D27" s="11" t="s">
        <v>25</v>
      </c>
      <c r="E27" s="11"/>
      <c r="F27" s="12">
        <v>5000</v>
      </c>
      <c r="G27" s="13">
        <f>F27</f>
        <v>5000</v>
      </c>
      <c r="H27" s="13">
        <f t="shared" si="2"/>
        <v>5450</v>
      </c>
      <c r="I27">
        <v>3000</v>
      </c>
    </row>
    <row r="28" spans="1:9" s="36" customFormat="1" ht="16.5" customHeight="1" x14ac:dyDescent="0.25">
      <c r="A28" s="30" t="s">
        <v>73</v>
      </c>
      <c r="B28" s="31">
        <v>5</v>
      </c>
      <c r="C28" s="31"/>
      <c r="D28" s="32" t="s">
        <v>41</v>
      </c>
      <c r="E28" s="32" t="s">
        <v>74</v>
      </c>
      <c r="F28" s="33">
        <v>2000</v>
      </c>
      <c r="G28" s="61">
        <f>B28*F28</f>
        <v>10000</v>
      </c>
      <c r="H28" s="61">
        <f t="shared" si="2"/>
        <v>10900</v>
      </c>
    </row>
    <row r="29" spans="1:9" s="36" customFormat="1" ht="16.5" customHeight="1" x14ac:dyDescent="0.25">
      <c r="A29" s="20" t="s">
        <v>75</v>
      </c>
      <c r="B29" s="22">
        <v>2</v>
      </c>
      <c r="C29" s="22"/>
      <c r="D29" s="23" t="s">
        <v>37</v>
      </c>
      <c r="E29" s="23" t="s">
        <v>76</v>
      </c>
      <c r="F29" s="24">
        <v>25000</v>
      </c>
      <c r="G29" s="62">
        <f>B29*F29</f>
        <v>50000</v>
      </c>
      <c r="H29" s="62">
        <f t="shared" si="2"/>
        <v>54500.000000000007</v>
      </c>
    </row>
    <row r="30" spans="1:9" s="36" customFormat="1" ht="16.5" customHeight="1" x14ac:dyDescent="0.25">
      <c r="A30" s="20" t="s">
        <v>77</v>
      </c>
      <c r="B30" s="22">
        <v>1</v>
      </c>
      <c r="C30" s="22"/>
      <c r="D30" s="23" t="s">
        <v>37</v>
      </c>
      <c r="E30" s="23" t="s">
        <v>78</v>
      </c>
      <c r="F30" s="24">
        <v>26635</v>
      </c>
      <c r="G30" s="62">
        <f>B30*F30</f>
        <v>26635</v>
      </c>
      <c r="H30" s="62">
        <f t="shared" si="2"/>
        <v>29032.15</v>
      </c>
    </row>
    <row r="31" spans="1:9" x14ac:dyDescent="0.25">
      <c r="A31" s="9"/>
      <c r="B31" s="10"/>
      <c r="C31" s="10"/>
      <c r="D31" s="11"/>
      <c r="E31" s="11"/>
      <c r="F31" s="12"/>
      <c r="G31" s="13"/>
      <c r="H31" s="13"/>
    </row>
    <row r="32" spans="1:9" x14ac:dyDescent="0.25">
      <c r="A32" s="42"/>
      <c r="B32" s="15"/>
      <c r="C32" s="15"/>
      <c r="D32" s="15"/>
      <c r="E32" s="15"/>
      <c r="F32" s="11"/>
      <c r="G32" s="13"/>
      <c r="H32" s="13">
        <f>SUM(H6:H31)</f>
        <v>408075.35540000006</v>
      </c>
      <c r="I32">
        <f>SUM(I7:I31)</f>
        <v>135532</v>
      </c>
    </row>
    <row r="33" spans="1:11" x14ac:dyDescent="0.25">
      <c r="A33" s="42"/>
      <c r="B33" s="15"/>
      <c r="C33" s="15"/>
      <c r="D33" s="15"/>
      <c r="E33" s="15"/>
      <c r="F33" s="11"/>
      <c r="G33" s="43"/>
      <c r="H33" s="13"/>
    </row>
    <row r="34" spans="1:11" ht="19.5" thickBot="1" x14ac:dyDescent="0.35">
      <c r="A34" s="44"/>
      <c r="B34" s="45"/>
      <c r="C34" s="45"/>
      <c r="D34" s="45"/>
      <c r="E34" s="45"/>
      <c r="F34" s="45"/>
      <c r="G34" s="46" t="s">
        <v>43</v>
      </c>
      <c r="H34" s="70">
        <f>H32-H33</f>
        <v>408075.35540000006</v>
      </c>
      <c r="I34" s="50">
        <f>H9+H10+H11+H14+H15+H16+H29+H30+H19+H24+H25+H8</f>
        <v>262741.2954</v>
      </c>
      <c r="J34" s="50">
        <f>H34-I34</f>
        <v>145334.06000000006</v>
      </c>
    </row>
    <row r="35" spans="1:11" x14ac:dyDescent="0.25">
      <c r="B35" s="51"/>
    </row>
    <row r="37" spans="1:11" x14ac:dyDescent="0.25">
      <c r="G37">
        <v>94410</v>
      </c>
      <c r="H37" s="50">
        <f>H26+H27</f>
        <v>27250</v>
      </c>
    </row>
    <row r="38" spans="1:11" x14ac:dyDescent="0.25">
      <c r="G38">
        <v>96510</v>
      </c>
      <c r="H38" s="50">
        <f>H7+H9+H10+H11+H12+H13+H14+H15+H16+H17+H18+H20+H24+H25</f>
        <v>233153.24540000001</v>
      </c>
    </row>
    <row r="39" spans="1:11" x14ac:dyDescent="0.25">
      <c r="G39">
        <v>96512</v>
      </c>
      <c r="H39" s="50">
        <f>H29+H30</f>
        <v>83532.150000000009</v>
      </c>
    </row>
    <row r="45" spans="1:11" x14ac:dyDescent="0.25">
      <c r="E45" s="56" t="s">
        <v>45</v>
      </c>
      <c r="F45" s="57">
        <v>260</v>
      </c>
      <c r="G45" s="58">
        <v>185</v>
      </c>
      <c r="H45" s="57">
        <f t="shared" ref="H45:H50" si="3">F45*G45</f>
        <v>48100</v>
      </c>
      <c r="K45" s="58"/>
    </row>
    <row r="46" spans="1:11" x14ac:dyDescent="0.25">
      <c r="E46" s="56" t="s">
        <v>46</v>
      </c>
      <c r="F46" s="57">
        <v>135.72</v>
      </c>
      <c r="G46" s="58">
        <v>150</v>
      </c>
      <c r="H46" s="57">
        <f t="shared" si="3"/>
        <v>20358</v>
      </c>
      <c r="K46" s="58"/>
    </row>
    <row r="47" spans="1:11" x14ac:dyDescent="0.25">
      <c r="E47" s="56" t="s">
        <v>47</v>
      </c>
      <c r="F47" s="57">
        <v>6.75</v>
      </c>
      <c r="G47" s="58">
        <v>45</v>
      </c>
      <c r="H47" s="57">
        <f t="shared" si="3"/>
        <v>303.75</v>
      </c>
      <c r="K47" s="58"/>
    </row>
    <row r="48" spans="1:11" x14ac:dyDescent="0.25">
      <c r="E48" s="56" t="s">
        <v>48</v>
      </c>
      <c r="F48" s="57">
        <v>5</v>
      </c>
      <c r="G48" s="58">
        <v>105</v>
      </c>
      <c r="H48" s="57">
        <f t="shared" si="3"/>
        <v>525</v>
      </c>
      <c r="K48" s="58"/>
    </row>
    <row r="49" spans="5:11" x14ac:dyDescent="0.25">
      <c r="E49" s="56" t="s">
        <v>49</v>
      </c>
      <c r="F49" s="57">
        <v>30.9</v>
      </c>
      <c r="G49" s="58">
        <v>105</v>
      </c>
      <c r="H49" s="57">
        <f t="shared" si="3"/>
        <v>3244.5</v>
      </c>
      <c r="K49" s="58"/>
    </row>
    <row r="50" spans="5:11" x14ac:dyDescent="0.25">
      <c r="E50" s="56" t="s">
        <v>50</v>
      </c>
      <c r="F50" s="57">
        <v>6</v>
      </c>
      <c r="G50" s="58">
        <f>G46</f>
        <v>150</v>
      </c>
      <c r="H50" s="57">
        <f t="shared" si="3"/>
        <v>900</v>
      </c>
      <c r="K50" s="58"/>
    </row>
    <row r="51" spans="5:11" x14ac:dyDescent="0.25">
      <c r="F51" s="57"/>
      <c r="G51" s="58"/>
      <c r="H51" s="57">
        <f>SUM(H45:H50)</f>
        <v>73431.25</v>
      </c>
    </row>
    <row r="52" spans="5:11" x14ac:dyDescent="0.25">
      <c r="F52" s="57"/>
      <c r="G52" s="58"/>
      <c r="H52" s="57"/>
    </row>
    <row r="53" spans="5:11" x14ac:dyDescent="0.25">
      <c r="E53" s="56" t="s">
        <v>79</v>
      </c>
      <c r="F53" s="57">
        <v>24913.599999999999</v>
      </c>
      <c r="G53" s="58">
        <v>2</v>
      </c>
      <c r="H53" s="57">
        <f>F53*G53</f>
        <v>49827.199999999997</v>
      </c>
    </row>
    <row r="54" spans="5:11" x14ac:dyDescent="0.25">
      <c r="E54" s="56" t="s">
        <v>80</v>
      </c>
      <c r="F54" s="57">
        <v>79.900000000000006</v>
      </c>
      <c r="G54" s="58">
        <v>150</v>
      </c>
      <c r="H54" s="57">
        <f>F54*G54</f>
        <v>11985</v>
      </c>
    </row>
    <row r="55" spans="5:11" x14ac:dyDescent="0.25">
      <c r="F55" s="57"/>
      <c r="G55" s="57"/>
      <c r="H55" s="57">
        <f>SUM(H53:H54)</f>
        <v>61812.2</v>
      </c>
    </row>
    <row r="56" spans="5:11" x14ac:dyDescent="0.25">
      <c r="F56" s="57"/>
    </row>
    <row r="57" spans="5:11" x14ac:dyDescent="0.25">
      <c r="E57" s="56" t="s">
        <v>81</v>
      </c>
      <c r="F57" s="57">
        <v>892.45</v>
      </c>
      <c r="G57">
        <v>24</v>
      </c>
      <c r="H57" s="57">
        <f>F57*G57</f>
        <v>21418.800000000003</v>
      </c>
    </row>
    <row r="58" spans="5:11" x14ac:dyDescent="0.25">
      <c r="F58" s="57"/>
    </row>
    <row r="59" spans="5:11" x14ac:dyDescent="0.25">
      <c r="F59" s="57"/>
    </row>
    <row r="61" spans="5:11" x14ac:dyDescent="0.25">
      <c r="H61" s="57">
        <f>H51+H55+H57</f>
        <v>156662.25</v>
      </c>
    </row>
    <row r="62" spans="5:11" x14ac:dyDescent="0.25">
      <c r="G62" t="s">
        <v>82</v>
      </c>
      <c r="H62" s="57">
        <f>(H61-H54)*0.08475</f>
        <v>12261.396937500002</v>
      </c>
    </row>
    <row r="63" spans="5:11" x14ac:dyDescent="0.25">
      <c r="H63" s="57">
        <f>SUM(H61:H62)</f>
        <v>168923.64693749999</v>
      </c>
    </row>
    <row r="66" spans="5:10" x14ac:dyDescent="0.25">
      <c r="E66" t="s">
        <v>45</v>
      </c>
      <c r="F66" s="57">
        <v>270</v>
      </c>
      <c r="G66" s="58">
        <f t="shared" ref="G66:G71" si="4">G45</f>
        <v>185</v>
      </c>
      <c r="H66" s="57">
        <f t="shared" ref="H66:H71" si="5">F66*G66</f>
        <v>49950</v>
      </c>
      <c r="J66" s="57"/>
    </row>
    <row r="67" spans="5:10" x14ac:dyDescent="0.25">
      <c r="E67" t="s">
        <v>46</v>
      </c>
      <c r="F67" s="57">
        <v>149</v>
      </c>
      <c r="G67" s="58">
        <f t="shared" si="4"/>
        <v>150</v>
      </c>
      <c r="H67" s="57">
        <f t="shared" si="5"/>
        <v>22350</v>
      </c>
      <c r="J67" s="57"/>
    </row>
    <row r="68" spans="5:10" x14ac:dyDescent="0.25">
      <c r="E68" t="s">
        <v>47</v>
      </c>
      <c r="F68" s="57">
        <v>11</v>
      </c>
      <c r="G68" s="58">
        <f t="shared" si="4"/>
        <v>45</v>
      </c>
      <c r="H68" s="57">
        <f t="shared" si="5"/>
        <v>495</v>
      </c>
      <c r="J68" s="57"/>
    </row>
    <row r="69" spans="5:10" x14ac:dyDescent="0.25">
      <c r="E69" t="s">
        <v>48</v>
      </c>
      <c r="F69" s="57">
        <v>12</v>
      </c>
      <c r="G69" s="58">
        <f t="shared" si="4"/>
        <v>105</v>
      </c>
      <c r="H69" s="57">
        <f t="shared" si="5"/>
        <v>1260</v>
      </c>
      <c r="J69" s="57"/>
    </row>
    <row r="70" spans="5:10" x14ac:dyDescent="0.25">
      <c r="E70" t="s">
        <v>49</v>
      </c>
      <c r="F70" s="57">
        <v>37</v>
      </c>
      <c r="G70" s="58">
        <f t="shared" si="4"/>
        <v>105</v>
      </c>
      <c r="H70" s="57">
        <f t="shared" si="5"/>
        <v>3885</v>
      </c>
      <c r="J70" s="57"/>
    </row>
    <row r="71" spans="5:10" x14ac:dyDescent="0.25">
      <c r="E71" t="s">
        <v>50</v>
      </c>
      <c r="F71" s="57">
        <v>6</v>
      </c>
      <c r="G71" s="58">
        <f t="shared" si="4"/>
        <v>150</v>
      </c>
      <c r="H71" s="57">
        <f t="shared" si="5"/>
        <v>900</v>
      </c>
      <c r="J71" s="57"/>
    </row>
    <row r="72" spans="5:10" x14ac:dyDescent="0.25">
      <c r="F72" s="57"/>
      <c r="G72" s="58"/>
      <c r="H72" s="57">
        <f>SUM(H66:H71)</f>
        <v>78840</v>
      </c>
    </row>
    <row r="76" spans="5:10" x14ac:dyDescent="0.25">
      <c r="E76" s="56" t="s">
        <v>45</v>
      </c>
      <c r="F76" s="57">
        <v>260</v>
      </c>
      <c r="G76" s="58">
        <v>100</v>
      </c>
      <c r="H76" s="57">
        <f t="shared" ref="H76:H81" si="6">F76*G76</f>
        <v>26000</v>
      </c>
    </row>
    <row r="77" spans="5:10" x14ac:dyDescent="0.25">
      <c r="E77" s="56" t="s">
        <v>46</v>
      </c>
      <c r="F77" s="57">
        <v>135.72</v>
      </c>
      <c r="G77" s="58">
        <v>80</v>
      </c>
      <c r="H77" s="57">
        <f t="shared" si="6"/>
        <v>10857.6</v>
      </c>
    </row>
    <row r="78" spans="5:10" x14ac:dyDescent="0.25">
      <c r="E78" s="56" t="s">
        <v>47</v>
      </c>
      <c r="F78" s="57">
        <v>6.75</v>
      </c>
      <c r="G78" s="58">
        <v>0</v>
      </c>
      <c r="H78" s="57">
        <f t="shared" si="6"/>
        <v>0</v>
      </c>
    </row>
    <row r="79" spans="5:10" x14ac:dyDescent="0.25">
      <c r="E79" s="56" t="s">
        <v>48</v>
      </c>
      <c r="F79" s="57">
        <v>5</v>
      </c>
      <c r="G79" s="58">
        <v>80</v>
      </c>
      <c r="H79" s="57">
        <f t="shared" si="6"/>
        <v>400</v>
      </c>
    </row>
    <row r="80" spans="5:10" x14ac:dyDescent="0.25">
      <c r="E80" s="56" t="s">
        <v>49</v>
      </c>
      <c r="F80" s="57">
        <v>30.9</v>
      </c>
      <c r="G80" s="58">
        <v>80</v>
      </c>
      <c r="H80" s="57">
        <f t="shared" si="6"/>
        <v>2472</v>
      </c>
    </row>
    <row r="81" spans="5:8" x14ac:dyDescent="0.25">
      <c r="E81" s="56" t="s">
        <v>50</v>
      </c>
      <c r="F81" s="57">
        <v>6</v>
      </c>
      <c r="G81" s="58">
        <f>G77</f>
        <v>80</v>
      </c>
      <c r="H81" s="57">
        <f t="shared" si="6"/>
        <v>480</v>
      </c>
    </row>
    <row r="82" spans="5:8" x14ac:dyDescent="0.25">
      <c r="F82" s="57"/>
      <c r="G82" s="58"/>
      <c r="H82" s="57">
        <f>SUM(H76:H81)</f>
        <v>40209.599999999999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5" x14ac:dyDescent="0.25"/>
  <cols>
    <col min="1" max="1" width="52.85546875" customWidth="1"/>
    <col min="2" max="2" width="11" customWidth="1"/>
    <col min="3" max="3" width="9.42578125" customWidth="1"/>
    <col min="5" max="5" width="21" customWidth="1"/>
    <col min="6" max="6" width="15" customWidth="1"/>
    <col min="7" max="7" width="18.42578125" customWidth="1"/>
    <col min="8" max="8" width="21.42578125" customWidth="1"/>
    <col min="9" max="9" width="16" customWidth="1"/>
    <col min="10" max="10" width="16.42578125" customWidth="1"/>
    <col min="11" max="11" width="17.28515625" customWidth="1"/>
    <col min="12" max="12" width="12.7109375" bestFit="1" customWidth="1"/>
    <col min="257" max="257" width="52.85546875" customWidth="1"/>
    <col min="258" max="258" width="11" customWidth="1"/>
    <col min="259" max="259" width="9.42578125" customWidth="1"/>
    <col min="261" max="261" width="21" customWidth="1"/>
    <col min="262" max="262" width="15" customWidth="1"/>
    <col min="263" max="263" width="18.42578125" customWidth="1"/>
    <col min="264" max="264" width="21.42578125" customWidth="1"/>
    <col min="265" max="265" width="16" customWidth="1"/>
    <col min="266" max="266" width="16.42578125" customWidth="1"/>
    <col min="267" max="267" width="17.28515625" customWidth="1"/>
    <col min="268" max="268" width="12.7109375" bestFit="1" customWidth="1"/>
    <col min="513" max="513" width="52.85546875" customWidth="1"/>
    <col min="514" max="514" width="11" customWidth="1"/>
    <col min="515" max="515" width="9.42578125" customWidth="1"/>
    <col min="517" max="517" width="21" customWidth="1"/>
    <col min="518" max="518" width="15" customWidth="1"/>
    <col min="519" max="519" width="18.42578125" customWidth="1"/>
    <col min="520" max="520" width="21.42578125" customWidth="1"/>
    <col min="521" max="521" width="16" customWidth="1"/>
    <col min="522" max="522" width="16.42578125" customWidth="1"/>
    <col min="523" max="523" width="17.28515625" customWidth="1"/>
    <col min="524" max="524" width="12.7109375" bestFit="1" customWidth="1"/>
    <col min="769" max="769" width="52.85546875" customWidth="1"/>
    <col min="770" max="770" width="11" customWidth="1"/>
    <col min="771" max="771" width="9.42578125" customWidth="1"/>
    <col min="773" max="773" width="21" customWidth="1"/>
    <col min="774" max="774" width="15" customWidth="1"/>
    <col min="775" max="775" width="18.42578125" customWidth="1"/>
    <col min="776" max="776" width="21.42578125" customWidth="1"/>
    <col min="777" max="777" width="16" customWidth="1"/>
    <col min="778" max="778" width="16.42578125" customWidth="1"/>
    <col min="779" max="779" width="17.28515625" customWidth="1"/>
    <col min="780" max="780" width="12.7109375" bestFit="1" customWidth="1"/>
    <col min="1025" max="1025" width="52.85546875" customWidth="1"/>
    <col min="1026" max="1026" width="11" customWidth="1"/>
    <col min="1027" max="1027" width="9.42578125" customWidth="1"/>
    <col min="1029" max="1029" width="21" customWidth="1"/>
    <col min="1030" max="1030" width="15" customWidth="1"/>
    <col min="1031" max="1031" width="18.42578125" customWidth="1"/>
    <col min="1032" max="1032" width="21.42578125" customWidth="1"/>
    <col min="1033" max="1033" width="16" customWidth="1"/>
    <col min="1034" max="1034" width="16.42578125" customWidth="1"/>
    <col min="1035" max="1035" width="17.28515625" customWidth="1"/>
    <col min="1036" max="1036" width="12.7109375" bestFit="1" customWidth="1"/>
    <col min="1281" max="1281" width="52.85546875" customWidth="1"/>
    <col min="1282" max="1282" width="11" customWidth="1"/>
    <col min="1283" max="1283" width="9.42578125" customWidth="1"/>
    <col min="1285" max="1285" width="21" customWidth="1"/>
    <col min="1286" max="1286" width="15" customWidth="1"/>
    <col min="1287" max="1287" width="18.42578125" customWidth="1"/>
    <col min="1288" max="1288" width="21.42578125" customWidth="1"/>
    <col min="1289" max="1289" width="16" customWidth="1"/>
    <col min="1290" max="1290" width="16.42578125" customWidth="1"/>
    <col min="1291" max="1291" width="17.28515625" customWidth="1"/>
    <col min="1292" max="1292" width="12.7109375" bestFit="1" customWidth="1"/>
    <col min="1537" max="1537" width="52.85546875" customWidth="1"/>
    <col min="1538" max="1538" width="11" customWidth="1"/>
    <col min="1539" max="1539" width="9.42578125" customWidth="1"/>
    <col min="1541" max="1541" width="21" customWidth="1"/>
    <col min="1542" max="1542" width="15" customWidth="1"/>
    <col min="1543" max="1543" width="18.42578125" customWidth="1"/>
    <col min="1544" max="1544" width="21.42578125" customWidth="1"/>
    <col min="1545" max="1545" width="16" customWidth="1"/>
    <col min="1546" max="1546" width="16.42578125" customWidth="1"/>
    <col min="1547" max="1547" width="17.28515625" customWidth="1"/>
    <col min="1548" max="1548" width="12.7109375" bestFit="1" customWidth="1"/>
    <col min="1793" max="1793" width="52.85546875" customWidth="1"/>
    <col min="1794" max="1794" width="11" customWidth="1"/>
    <col min="1795" max="1795" width="9.42578125" customWidth="1"/>
    <col min="1797" max="1797" width="21" customWidth="1"/>
    <col min="1798" max="1798" width="15" customWidth="1"/>
    <col min="1799" max="1799" width="18.42578125" customWidth="1"/>
    <col min="1800" max="1800" width="21.42578125" customWidth="1"/>
    <col min="1801" max="1801" width="16" customWidth="1"/>
    <col min="1802" max="1802" width="16.42578125" customWidth="1"/>
    <col min="1803" max="1803" width="17.28515625" customWidth="1"/>
    <col min="1804" max="1804" width="12.7109375" bestFit="1" customWidth="1"/>
    <col min="2049" max="2049" width="52.85546875" customWidth="1"/>
    <col min="2050" max="2050" width="11" customWidth="1"/>
    <col min="2051" max="2051" width="9.42578125" customWidth="1"/>
    <col min="2053" max="2053" width="21" customWidth="1"/>
    <col min="2054" max="2054" width="15" customWidth="1"/>
    <col min="2055" max="2055" width="18.42578125" customWidth="1"/>
    <col min="2056" max="2056" width="21.42578125" customWidth="1"/>
    <col min="2057" max="2057" width="16" customWidth="1"/>
    <col min="2058" max="2058" width="16.42578125" customWidth="1"/>
    <col min="2059" max="2059" width="17.28515625" customWidth="1"/>
    <col min="2060" max="2060" width="12.7109375" bestFit="1" customWidth="1"/>
    <col min="2305" max="2305" width="52.85546875" customWidth="1"/>
    <col min="2306" max="2306" width="11" customWidth="1"/>
    <col min="2307" max="2307" width="9.42578125" customWidth="1"/>
    <col min="2309" max="2309" width="21" customWidth="1"/>
    <col min="2310" max="2310" width="15" customWidth="1"/>
    <col min="2311" max="2311" width="18.42578125" customWidth="1"/>
    <col min="2312" max="2312" width="21.42578125" customWidth="1"/>
    <col min="2313" max="2313" width="16" customWidth="1"/>
    <col min="2314" max="2314" width="16.42578125" customWidth="1"/>
    <col min="2315" max="2315" width="17.28515625" customWidth="1"/>
    <col min="2316" max="2316" width="12.7109375" bestFit="1" customWidth="1"/>
    <col min="2561" max="2561" width="52.85546875" customWidth="1"/>
    <col min="2562" max="2562" width="11" customWidth="1"/>
    <col min="2563" max="2563" width="9.42578125" customWidth="1"/>
    <col min="2565" max="2565" width="21" customWidth="1"/>
    <col min="2566" max="2566" width="15" customWidth="1"/>
    <col min="2567" max="2567" width="18.42578125" customWidth="1"/>
    <col min="2568" max="2568" width="21.42578125" customWidth="1"/>
    <col min="2569" max="2569" width="16" customWidth="1"/>
    <col min="2570" max="2570" width="16.42578125" customWidth="1"/>
    <col min="2571" max="2571" width="17.28515625" customWidth="1"/>
    <col min="2572" max="2572" width="12.7109375" bestFit="1" customWidth="1"/>
    <col min="2817" max="2817" width="52.85546875" customWidth="1"/>
    <col min="2818" max="2818" width="11" customWidth="1"/>
    <col min="2819" max="2819" width="9.42578125" customWidth="1"/>
    <col min="2821" max="2821" width="21" customWidth="1"/>
    <col min="2822" max="2822" width="15" customWidth="1"/>
    <col min="2823" max="2823" width="18.42578125" customWidth="1"/>
    <col min="2824" max="2824" width="21.42578125" customWidth="1"/>
    <col min="2825" max="2825" width="16" customWidth="1"/>
    <col min="2826" max="2826" width="16.42578125" customWidth="1"/>
    <col min="2827" max="2827" width="17.28515625" customWidth="1"/>
    <col min="2828" max="2828" width="12.7109375" bestFit="1" customWidth="1"/>
    <col min="3073" max="3073" width="52.85546875" customWidth="1"/>
    <col min="3074" max="3074" width="11" customWidth="1"/>
    <col min="3075" max="3075" width="9.42578125" customWidth="1"/>
    <col min="3077" max="3077" width="21" customWidth="1"/>
    <col min="3078" max="3078" width="15" customWidth="1"/>
    <col min="3079" max="3079" width="18.42578125" customWidth="1"/>
    <col min="3080" max="3080" width="21.42578125" customWidth="1"/>
    <col min="3081" max="3081" width="16" customWidth="1"/>
    <col min="3082" max="3082" width="16.42578125" customWidth="1"/>
    <col min="3083" max="3083" width="17.28515625" customWidth="1"/>
    <col min="3084" max="3084" width="12.7109375" bestFit="1" customWidth="1"/>
    <col min="3329" max="3329" width="52.85546875" customWidth="1"/>
    <col min="3330" max="3330" width="11" customWidth="1"/>
    <col min="3331" max="3331" width="9.42578125" customWidth="1"/>
    <col min="3333" max="3333" width="21" customWidth="1"/>
    <col min="3334" max="3334" width="15" customWidth="1"/>
    <col min="3335" max="3335" width="18.42578125" customWidth="1"/>
    <col min="3336" max="3336" width="21.42578125" customWidth="1"/>
    <col min="3337" max="3337" width="16" customWidth="1"/>
    <col min="3338" max="3338" width="16.42578125" customWidth="1"/>
    <col min="3339" max="3339" width="17.28515625" customWidth="1"/>
    <col min="3340" max="3340" width="12.7109375" bestFit="1" customWidth="1"/>
    <col min="3585" max="3585" width="52.85546875" customWidth="1"/>
    <col min="3586" max="3586" width="11" customWidth="1"/>
    <col min="3587" max="3587" width="9.42578125" customWidth="1"/>
    <col min="3589" max="3589" width="21" customWidth="1"/>
    <col min="3590" max="3590" width="15" customWidth="1"/>
    <col min="3591" max="3591" width="18.42578125" customWidth="1"/>
    <col min="3592" max="3592" width="21.42578125" customWidth="1"/>
    <col min="3593" max="3593" width="16" customWidth="1"/>
    <col min="3594" max="3594" width="16.42578125" customWidth="1"/>
    <col min="3595" max="3595" width="17.28515625" customWidth="1"/>
    <col min="3596" max="3596" width="12.7109375" bestFit="1" customWidth="1"/>
    <col min="3841" max="3841" width="52.85546875" customWidth="1"/>
    <col min="3842" max="3842" width="11" customWidth="1"/>
    <col min="3843" max="3843" width="9.42578125" customWidth="1"/>
    <col min="3845" max="3845" width="21" customWidth="1"/>
    <col min="3846" max="3846" width="15" customWidth="1"/>
    <col min="3847" max="3847" width="18.42578125" customWidth="1"/>
    <col min="3848" max="3848" width="21.42578125" customWidth="1"/>
    <col min="3849" max="3849" width="16" customWidth="1"/>
    <col min="3850" max="3850" width="16.42578125" customWidth="1"/>
    <col min="3851" max="3851" width="17.28515625" customWidth="1"/>
    <col min="3852" max="3852" width="12.7109375" bestFit="1" customWidth="1"/>
    <col min="4097" max="4097" width="52.85546875" customWidth="1"/>
    <col min="4098" max="4098" width="11" customWidth="1"/>
    <col min="4099" max="4099" width="9.42578125" customWidth="1"/>
    <col min="4101" max="4101" width="21" customWidth="1"/>
    <col min="4102" max="4102" width="15" customWidth="1"/>
    <col min="4103" max="4103" width="18.42578125" customWidth="1"/>
    <col min="4104" max="4104" width="21.42578125" customWidth="1"/>
    <col min="4105" max="4105" width="16" customWidth="1"/>
    <col min="4106" max="4106" width="16.42578125" customWidth="1"/>
    <col min="4107" max="4107" width="17.28515625" customWidth="1"/>
    <col min="4108" max="4108" width="12.7109375" bestFit="1" customWidth="1"/>
    <col min="4353" max="4353" width="52.85546875" customWidth="1"/>
    <col min="4354" max="4354" width="11" customWidth="1"/>
    <col min="4355" max="4355" width="9.42578125" customWidth="1"/>
    <col min="4357" max="4357" width="21" customWidth="1"/>
    <col min="4358" max="4358" width="15" customWidth="1"/>
    <col min="4359" max="4359" width="18.42578125" customWidth="1"/>
    <col min="4360" max="4360" width="21.42578125" customWidth="1"/>
    <col min="4361" max="4361" width="16" customWidth="1"/>
    <col min="4362" max="4362" width="16.42578125" customWidth="1"/>
    <col min="4363" max="4363" width="17.28515625" customWidth="1"/>
    <col min="4364" max="4364" width="12.7109375" bestFit="1" customWidth="1"/>
    <col min="4609" max="4609" width="52.85546875" customWidth="1"/>
    <col min="4610" max="4610" width="11" customWidth="1"/>
    <col min="4611" max="4611" width="9.42578125" customWidth="1"/>
    <col min="4613" max="4613" width="21" customWidth="1"/>
    <col min="4614" max="4614" width="15" customWidth="1"/>
    <col min="4615" max="4615" width="18.42578125" customWidth="1"/>
    <col min="4616" max="4616" width="21.42578125" customWidth="1"/>
    <col min="4617" max="4617" width="16" customWidth="1"/>
    <col min="4618" max="4618" width="16.42578125" customWidth="1"/>
    <col min="4619" max="4619" width="17.28515625" customWidth="1"/>
    <col min="4620" max="4620" width="12.7109375" bestFit="1" customWidth="1"/>
    <col min="4865" max="4865" width="52.85546875" customWidth="1"/>
    <col min="4866" max="4866" width="11" customWidth="1"/>
    <col min="4867" max="4867" width="9.42578125" customWidth="1"/>
    <col min="4869" max="4869" width="21" customWidth="1"/>
    <col min="4870" max="4870" width="15" customWidth="1"/>
    <col min="4871" max="4871" width="18.42578125" customWidth="1"/>
    <col min="4872" max="4872" width="21.42578125" customWidth="1"/>
    <col min="4873" max="4873" width="16" customWidth="1"/>
    <col min="4874" max="4874" width="16.42578125" customWidth="1"/>
    <col min="4875" max="4875" width="17.28515625" customWidth="1"/>
    <col min="4876" max="4876" width="12.7109375" bestFit="1" customWidth="1"/>
    <col min="5121" max="5121" width="52.85546875" customWidth="1"/>
    <col min="5122" max="5122" width="11" customWidth="1"/>
    <col min="5123" max="5123" width="9.42578125" customWidth="1"/>
    <col min="5125" max="5125" width="21" customWidth="1"/>
    <col min="5126" max="5126" width="15" customWidth="1"/>
    <col min="5127" max="5127" width="18.42578125" customWidth="1"/>
    <col min="5128" max="5128" width="21.42578125" customWidth="1"/>
    <col min="5129" max="5129" width="16" customWidth="1"/>
    <col min="5130" max="5130" width="16.42578125" customWidth="1"/>
    <col min="5131" max="5131" width="17.28515625" customWidth="1"/>
    <col min="5132" max="5132" width="12.7109375" bestFit="1" customWidth="1"/>
    <col min="5377" max="5377" width="52.85546875" customWidth="1"/>
    <col min="5378" max="5378" width="11" customWidth="1"/>
    <col min="5379" max="5379" width="9.42578125" customWidth="1"/>
    <col min="5381" max="5381" width="21" customWidth="1"/>
    <col min="5382" max="5382" width="15" customWidth="1"/>
    <col min="5383" max="5383" width="18.42578125" customWidth="1"/>
    <col min="5384" max="5384" width="21.42578125" customWidth="1"/>
    <col min="5385" max="5385" width="16" customWidth="1"/>
    <col min="5386" max="5386" width="16.42578125" customWidth="1"/>
    <col min="5387" max="5387" width="17.28515625" customWidth="1"/>
    <col min="5388" max="5388" width="12.7109375" bestFit="1" customWidth="1"/>
    <col min="5633" max="5633" width="52.85546875" customWidth="1"/>
    <col min="5634" max="5634" width="11" customWidth="1"/>
    <col min="5635" max="5635" width="9.42578125" customWidth="1"/>
    <col min="5637" max="5637" width="21" customWidth="1"/>
    <col min="5638" max="5638" width="15" customWidth="1"/>
    <col min="5639" max="5639" width="18.42578125" customWidth="1"/>
    <col min="5640" max="5640" width="21.42578125" customWidth="1"/>
    <col min="5641" max="5641" width="16" customWidth="1"/>
    <col min="5642" max="5642" width="16.42578125" customWidth="1"/>
    <col min="5643" max="5643" width="17.28515625" customWidth="1"/>
    <col min="5644" max="5644" width="12.7109375" bestFit="1" customWidth="1"/>
    <col min="5889" max="5889" width="52.85546875" customWidth="1"/>
    <col min="5890" max="5890" width="11" customWidth="1"/>
    <col min="5891" max="5891" width="9.42578125" customWidth="1"/>
    <col min="5893" max="5893" width="21" customWidth="1"/>
    <col min="5894" max="5894" width="15" customWidth="1"/>
    <col min="5895" max="5895" width="18.42578125" customWidth="1"/>
    <col min="5896" max="5896" width="21.42578125" customWidth="1"/>
    <col min="5897" max="5897" width="16" customWidth="1"/>
    <col min="5898" max="5898" width="16.42578125" customWidth="1"/>
    <col min="5899" max="5899" width="17.28515625" customWidth="1"/>
    <col min="5900" max="5900" width="12.7109375" bestFit="1" customWidth="1"/>
    <col min="6145" max="6145" width="52.85546875" customWidth="1"/>
    <col min="6146" max="6146" width="11" customWidth="1"/>
    <col min="6147" max="6147" width="9.42578125" customWidth="1"/>
    <col min="6149" max="6149" width="21" customWidth="1"/>
    <col min="6150" max="6150" width="15" customWidth="1"/>
    <col min="6151" max="6151" width="18.42578125" customWidth="1"/>
    <col min="6152" max="6152" width="21.42578125" customWidth="1"/>
    <col min="6153" max="6153" width="16" customWidth="1"/>
    <col min="6154" max="6154" width="16.42578125" customWidth="1"/>
    <col min="6155" max="6155" width="17.28515625" customWidth="1"/>
    <col min="6156" max="6156" width="12.7109375" bestFit="1" customWidth="1"/>
    <col min="6401" max="6401" width="52.85546875" customWidth="1"/>
    <col min="6402" max="6402" width="11" customWidth="1"/>
    <col min="6403" max="6403" width="9.42578125" customWidth="1"/>
    <col min="6405" max="6405" width="21" customWidth="1"/>
    <col min="6406" max="6406" width="15" customWidth="1"/>
    <col min="6407" max="6407" width="18.42578125" customWidth="1"/>
    <col min="6408" max="6408" width="21.42578125" customWidth="1"/>
    <col min="6409" max="6409" width="16" customWidth="1"/>
    <col min="6410" max="6410" width="16.42578125" customWidth="1"/>
    <col min="6411" max="6411" width="17.28515625" customWidth="1"/>
    <col min="6412" max="6412" width="12.7109375" bestFit="1" customWidth="1"/>
    <col min="6657" max="6657" width="52.85546875" customWidth="1"/>
    <col min="6658" max="6658" width="11" customWidth="1"/>
    <col min="6659" max="6659" width="9.42578125" customWidth="1"/>
    <col min="6661" max="6661" width="21" customWidth="1"/>
    <col min="6662" max="6662" width="15" customWidth="1"/>
    <col min="6663" max="6663" width="18.42578125" customWidth="1"/>
    <col min="6664" max="6664" width="21.42578125" customWidth="1"/>
    <col min="6665" max="6665" width="16" customWidth="1"/>
    <col min="6666" max="6666" width="16.42578125" customWidth="1"/>
    <col min="6667" max="6667" width="17.28515625" customWidth="1"/>
    <col min="6668" max="6668" width="12.7109375" bestFit="1" customWidth="1"/>
    <col min="6913" max="6913" width="52.85546875" customWidth="1"/>
    <col min="6914" max="6914" width="11" customWidth="1"/>
    <col min="6915" max="6915" width="9.42578125" customWidth="1"/>
    <col min="6917" max="6917" width="21" customWidth="1"/>
    <col min="6918" max="6918" width="15" customWidth="1"/>
    <col min="6919" max="6919" width="18.42578125" customWidth="1"/>
    <col min="6920" max="6920" width="21.42578125" customWidth="1"/>
    <col min="6921" max="6921" width="16" customWidth="1"/>
    <col min="6922" max="6922" width="16.42578125" customWidth="1"/>
    <col min="6923" max="6923" width="17.28515625" customWidth="1"/>
    <col min="6924" max="6924" width="12.7109375" bestFit="1" customWidth="1"/>
    <col min="7169" max="7169" width="52.85546875" customWidth="1"/>
    <col min="7170" max="7170" width="11" customWidth="1"/>
    <col min="7171" max="7171" width="9.42578125" customWidth="1"/>
    <col min="7173" max="7173" width="21" customWidth="1"/>
    <col min="7174" max="7174" width="15" customWidth="1"/>
    <col min="7175" max="7175" width="18.42578125" customWidth="1"/>
    <col min="7176" max="7176" width="21.42578125" customWidth="1"/>
    <col min="7177" max="7177" width="16" customWidth="1"/>
    <col min="7178" max="7178" width="16.42578125" customWidth="1"/>
    <col min="7179" max="7179" width="17.28515625" customWidth="1"/>
    <col min="7180" max="7180" width="12.7109375" bestFit="1" customWidth="1"/>
    <col min="7425" max="7425" width="52.85546875" customWidth="1"/>
    <col min="7426" max="7426" width="11" customWidth="1"/>
    <col min="7427" max="7427" width="9.42578125" customWidth="1"/>
    <col min="7429" max="7429" width="21" customWidth="1"/>
    <col min="7430" max="7430" width="15" customWidth="1"/>
    <col min="7431" max="7431" width="18.42578125" customWidth="1"/>
    <col min="7432" max="7432" width="21.42578125" customWidth="1"/>
    <col min="7433" max="7433" width="16" customWidth="1"/>
    <col min="7434" max="7434" width="16.42578125" customWidth="1"/>
    <col min="7435" max="7435" width="17.28515625" customWidth="1"/>
    <col min="7436" max="7436" width="12.7109375" bestFit="1" customWidth="1"/>
    <col min="7681" max="7681" width="52.85546875" customWidth="1"/>
    <col min="7682" max="7682" width="11" customWidth="1"/>
    <col min="7683" max="7683" width="9.42578125" customWidth="1"/>
    <col min="7685" max="7685" width="21" customWidth="1"/>
    <col min="7686" max="7686" width="15" customWidth="1"/>
    <col min="7687" max="7687" width="18.42578125" customWidth="1"/>
    <col min="7688" max="7688" width="21.42578125" customWidth="1"/>
    <col min="7689" max="7689" width="16" customWidth="1"/>
    <col min="7690" max="7690" width="16.42578125" customWidth="1"/>
    <col min="7691" max="7691" width="17.28515625" customWidth="1"/>
    <col min="7692" max="7692" width="12.7109375" bestFit="1" customWidth="1"/>
    <col min="7937" max="7937" width="52.85546875" customWidth="1"/>
    <col min="7938" max="7938" width="11" customWidth="1"/>
    <col min="7939" max="7939" width="9.42578125" customWidth="1"/>
    <col min="7941" max="7941" width="21" customWidth="1"/>
    <col min="7942" max="7942" width="15" customWidth="1"/>
    <col min="7943" max="7943" width="18.42578125" customWidth="1"/>
    <col min="7944" max="7944" width="21.42578125" customWidth="1"/>
    <col min="7945" max="7945" width="16" customWidth="1"/>
    <col min="7946" max="7946" width="16.42578125" customWidth="1"/>
    <col min="7947" max="7947" width="17.28515625" customWidth="1"/>
    <col min="7948" max="7948" width="12.7109375" bestFit="1" customWidth="1"/>
    <col min="8193" max="8193" width="52.85546875" customWidth="1"/>
    <col min="8194" max="8194" width="11" customWidth="1"/>
    <col min="8195" max="8195" width="9.42578125" customWidth="1"/>
    <col min="8197" max="8197" width="21" customWidth="1"/>
    <col min="8198" max="8198" width="15" customWidth="1"/>
    <col min="8199" max="8199" width="18.42578125" customWidth="1"/>
    <col min="8200" max="8200" width="21.42578125" customWidth="1"/>
    <col min="8201" max="8201" width="16" customWidth="1"/>
    <col min="8202" max="8202" width="16.42578125" customWidth="1"/>
    <col min="8203" max="8203" width="17.28515625" customWidth="1"/>
    <col min="8204" max="8204" width="12.7109375" bestFit="1" customWidth="1"/>
    <col min="8449" max="8449" width="52.85546875" customWidth="1"/>
    <col min="8450" max="8450" width="11" customWidth="1"/>
    <col min="8451" max="8451" width="9.42578125" customWidth="1"/>
    <col min="8453" max="8453" width="21" customWidth="1"/>
    <col min="8454" max="8454" width="15" customWidth="1"/>
    <col min="8455" max="8455" width="18.42578125" customWidth="1"/>
    <col min="8456" max="8456" width="21.42578125" customWidth="1"/>
    <col min="8457" max="8457" width="16" customWidth="1"/>
    <col min="8458" max="8458" width="16.42578125" customWidth="1"/>
    <col min="8459" max="8459" width="17.28515625" customWidth="1"/>
    <col min="8460" max="8460" width="12.7109375" bestFit="1" customWidth="1"/>
    <col min="8705" max="8705" width="52.85546875" customWidth="1"/>
    <col min="8706" max="8706" width="11" customWidth="1"/>
    <col min="8707" max="8707" width="9.42578125" customWidth="1"/>
    <col min="8709" max="8709" width="21" customWidth="1"/>
    <col min="8710" max="8710" width="15" customWidth="1"/>
    <col min="8711" max="8711" width="18.42578125" customWidth="1"/>
    <col min="8712" max="8712" width="21.42578125" customWidth="1"/>
    <col min="8713" max="8713" width="16" customWidth="1"/>
    <col min="8714" max="8714" width="16.42578125" customWidth="1"/>
    <col min="8715" max="8715" width="17.28515625" customWidth="1"/>
    <col min="8716" max="8716" width="12.7109375" bestFit="1" customWidth="1"/>
    <col min="8961" max="8961" width="52.85546875" customWidth="1"/>
    <col min="8962" max="8962" width="11" customWidth="1"/>
    <col min="8963" max="8963" width="9.42578125" customWidth="1"/>
    <col min="8965" max="8965" width="21" customWidth="1"/>
    <col min="8966" max="8966" width="15" customWidth="1"/>
    <col min="8967" max="8967" width="18.42578125" customWidth="1"/>
    <col min="8968" max="8968" width="21.42578125" customWidth="1"/>
    <col min="8969" max="8969" width="16" customWidth="1"/>
    <col min="8970" max="8970" width="16.42578125" customWidth="1"/>
    <col min="8971" max="8971" width="17.28515625" customWidth="1"/>
    <col min="8972" max="8972" width="12.7109375" bestFit="1" customWidth="1"/>
    <col min="9217" max="9217" width="52.85546875" customWidth="1"/>
    <col min="9218" max="9218" width="11" customWidth="1"/>
    <col min="9219" max="9219" width="9.42578125" customWidth="1"/>
    <col min="9221" max="9221" width="21" customWidth="1"/>
    <col min="9222" max="9222" width="15" customWidth="1"/>
    <col min="9223" max="9223" width="18.42578125" customWidth="1"/>
    <col min="9224" max="9224" width="21.42578125" customWidth="1"/>
    <col min="9225" max="9225" width="16" customWidth="1"/>
    <col min="9226" max="9226" width="16.42578125" customWidth="1"/>
    <col min="9227" max="9227" width="17.28515625" customWidth="1"/>
    <col min="9228" max="9228" width="12.7109375" bestFit="1" customWidth="1"/>
    <col min="9473" max="9473" width="52.85546875" customWidth="1"/>
    <col min="9474" max="9474" width="11" customWidth="1"/>
    <col min="9475" max="9475" width="9.42578125" customWidth="1"/>
    <col min="9477" max="9477" width="21" customWidth="1"/>
    <col min="9478" max="9478" width="15" customWidth="1"/>
    <col min="9479" max="9479" width="18.42578125" customWidth="1"/>
    <col min="9480" max="9480" width="21.42578125" customWidth="1"/>
    <col min="9481" max="9481" width="16" customWidth="1"/>
    <col min="9482" max="9482" width="16.42578125" customWidth="1"/>
    <col min="9483" max="9483" width="17.28515625" customWidth="1"/>
    <col min="9484" max="9484" width="12.7109375" bestFit="1" customWidth="1"/>
    <col min="9729" max="9729" width="52.85546875" customWidth="1"/>
    <col min="9730" max="9730" width="11" customWidth="1"/>
    <col min="9731" max="9731" width="9.42578125" customWidth="1"/>
    <col min="9733" max="9733" width="21" customWidth="1"/>
    <col min="9734" max="9734" width="15" customWidth="1"/>
    <col min="9735" max="9735" width="18.42578125" customWidth="1"/>
    <col min="9736" max="9736" width="21.42578125" customWidth="1"/>
    <col min="9737" max="9737" width="16" customWidth="1"/>
    <col min="9738" max="9738" width="16.42578125" customWidth="1"/>
    <col min="9739" max="9739" width="17.28515625" customWidth="1"/>
    <col min="9740" max="9740" width="12.7109375" bestFit="1" customWidth="1"/>
    <col min="9985" max="9985" width="52.85546875" customWidth="1"/>
    <col min="9986" max="9986" width="11" customWidth="1"/>
    <col min="9987" max="9987" width="9.42578125" customWidth="1"/>
    <col min="9989" max="9989" width="21" customWidth="1"/>
    <col min="9990" max="9990" width="15" customWidth="1"/>
    <col min="9991" max="9991" width="18.42578125" customWidth="1"/>
    <col min="9992" max="9992" width="21.42578125" customWidth="1"/>
    <col min="9993" max="9993" width="16" customWidth="1"/>
    <col min="9994" max="9994" width="16.42578125" customWidth="1"/>
    <col min="9995" max="9995" width="17.28515625" customWidth="1"/>
    <col min="9996" max="9996" width="12.7109375" bestFit="1" customWidth="1"/>
    <col min="10241" max="10241" width="52.85546875" customWidth="1"/>
    <col min="10242" max="10242" width="11" customWidth="1"/>
    <col min="10243" max="10243" width="9.42578125" customWidth="1"/>
    <col min="10245" max="10245" width="21" customWidth="1"/>
    <col min="10246" max="10246" width="15" customWidth="1"/>
    <col min="10247" max="10247" width="18.42578125" customWidth="1"/>
    <col min="10248" max="10248" width="21.42578125" customWidth="1"/>
    <col min="10249" max="10249" width="16" customWidth="1"/>
    <col min="10250" max="10250" width="16.42578125" customWidth="1"/>
    <col min="10251" max="10251" width="17.28515625" customWidth="1"/>
    <col min="10252" max="10252" width="12.7109375" bestFit="1" customWidth="1"/>
    <col min="10497" max="10497" width="52.85546875" customWidth="1"/>
    <col min="10498" max="10498" width="11" customWidth="1"/>
    <col min="10499" max="10499" width="9.42578125" customWidth="1"/>
    <col min="10501" max="10501" width="21" customWidth="1"/>
    <col min="10502" max="10502" width="15" customWidth="1"/>
    <col min="10503" max="10503" width="18.42578125" customWidth="1"/>
    <col min="10504" max="10504" width="21.42578125" customWidth="1"/>
    <col min="10505" max="10505" width="16" customWidth="1"/>
    <col min="10506" max="10506" width="16.42578125" customWidth="1"/>
    <col min="10507" max="10507" width="17.28515625" customWidth="1"/>
    <col min="10508" max="10508" width="12.7109375" bestFit="1" customWidth="1"/>
    <col min="10753" max="10753" width="52.85546875" customWidth="1"/>
    <col min="10754" max="10754" width="11" customWidth="1"/>
    <col min="10755" max="10755" width="9.42578125" customWidth="1"/>
    <col min="10757" max="10757" width="21" customWidth="1"/>
    <col min="10758" max="10758" width="15" customWidth="1"/>
    <col min="10759" max="10759" width="18.42578125" customWidth="1"/>
    <col min="10760" max="10760" width="21.42578125" customWidth="1"/>
    <col min="10761" max="10761" width="16" customWidth="1"/>
    <col min="10762" max="10762" width="16.42578125" customWidth="1"/>
    <col min="10763" max="10763" width="17.28515625" customWidth="1"/>
    <col min="10764" max="10764" width="12.7109375" bestFit="1" customWidth="1"/>
    <col min="11009" max="11009" width="52.85546875" customWidth="1"/>
    <col min="11010" max="11010" width="11" customWidth="1"/>
    <col min="11011" max="11011" width="9.42578125" customWidth="1"/>
    <col min="11013" max="11013" width="21" customWidth="1"/>
    <col min="11014" max="11014" width="15" customWidth="1"/>
    <col min="11015" max="11015" width="18.42578125" customWidth="1"/>
    <col min="11016" max="11016" width="21.42578125" customWidth="1"/>
    <col min="11017" max="11017" width="16" customWidth="1"/>
    <col min="11018" max="11018" width="16.42578125" customWidth="1"/>
    <col min="11019" max="11019" width="17.28515625" customWidth="1"/>
    <col min="11020" max="11020" width="12.7109375" bestFit="1" customWidth="1"/>
    <col min="11265" max="11265" width="52.85546875" customWidth="1"/>
    <col min="11266" max="11266" width="11" customWidth="1"/>
    <col min="11267" max="11267" width="9.42578125" customWidth="1"/>
    <col min="11269" max="11269" width="21" customWidth="1"/>
    <col min="11270" max="11270" width="15" customWidth="1"/>
    <col min="11271" max="11271" width="18.42578125" customWidth="1"/>
    <col min="11272" max="11272" width="21.42578125" customWidth="1"/>
    <col min="11273" max="11273" width="16" customWidth="1"/>
    <col min="11274" max="11274" width="16.42578125" customWidth="1"/>
    <col min="11275" max="11275" width="17.28515625" customWidth="1"/>
    <col min="11276" max="11276" width="12.7109375" bestFit="1" customWidth="1"/>
    <col min="11521" max="11521" width="52.85546875" customWidth="1"/>
    <col min="11522" max="11522" width="11" customWidth="1"/>
    <col min="11523" max="11523" width="9.42578125" customWidth="1"/>
    <col min="11525" max="11525" width="21" customWidth="1"/>
    <col min="11526" max="11526" width="15" customWidth="1"/>
    <col min="11527" max="11527" width="18.42578125" customWidth="1"/>
    <col min="11528" max="11528" width="21.42578125" customWidth="1"/>
    <col min="11529" max="11529" width="16" customWidth="1"/>
    <col min="11530" max="11530" width="16.42578125" customWidth="1"/>
    <col min="11531" max="11531" width="17.28515625" customWidth="1"/>
    <col min="11532" max="11532" width="12.7109375" bestFit="1" customWidth="1"/>
    <col min="11777" max="11777" width="52.85546875" customWidth="1"/>
    <col min="11778" max="11778" width="11" customWidth="1"/>
    <col min="11779" max="11779" width="9.42578125" customWidth="1"/>
    <col min="11781" max="11781" width="21" customWidth="1"/>
    <col min="11782" max="11782" width="15" customWidth="1"/>
    <col min="11783" max="11783" width="18.42578125" customWidth="1"/>
    <col min="11784" max="11784" width="21.42578125" customWidth="1"/>
    <col min="11785" max="11785" width="16" customWidth="1"/>
    <col min="11786" max="11786" width="16.42578125" customWidth="1"/>
    <col min="11787" max="11787" width="17.28515625" customWidth="1"/>
    <col min="11788" max="11788" width="12.7109375" bestFit="1" customWidth="1"/>
    <col min="12033" max="12033" width="52.85546875" customWidth="1"/>
    <col min="12034" max="12034" width="11" customWidth="1"/>
    <col min="12035" max="12035" width="9.42578125" customWidth="1"/>
    <col min="12037" max="12037" width="21" customWidth="1"/>
    <col min="12038" max="12038" width="15" customWidth="1"/>
    <col min="12039" max="12039" width="18.42578125" customWidth="1"/>
    <col min="12040" max="12040" width="21.42578125" customWidth="1"/>
    <col min="12041" max="12041" width="16" customWidth="1"/>
    <col min="12042" max="12042" width="16.42578125" customWidth="1"/>
    <col min="12043" max="12043" width="17.28515625" customWidth="1"/>
    <col min="12044" max="12044" width="12.7109375" bestFit="1" customWidth="1"/>
    <col min="12289" max="12289" width="52.85546875" customWidth="1"/>
    <col min="12290" max="12290" width="11" customWidth="1"/>
    <col min="12291" max="12291" width="9.42578125" customWidth="1"/>
    <col min="12293" max="12293" width="21" customWidth="1"/>
    <col min="12294" max="12294" width="15" customWidth="1"/>
    <col min="12295" max="12295" width="18.42578125" customWidth="1"/>
    <col min="12296" max="12296" width="21.42578125" customWidth="1"/>
    <col min="12297" max="12297" width="16" customWidth="1"/>
    <col min="12298" max="12298" width="16.42578125" customWidth="1"/>
    <col min="12299" max="12299" width="17.28515625" customWidth="1"/>
    <col min="12300" max="12300" width="12.7109375" bestFit="1" customWidth="1"/>
    <col min="12545" max="12545" width="52.85546875" customWidth="1"/>
    <col min="12546" max="12546" width="11" customWidth="1"/>
    <col min="12547" max="12547" width="9.42578125" customWidth="1"/>
    <col min="12549" max="12549" width="21" customWidth="1"/>
    <col min="12550" max="12550" width="15" customWidth="1"/>
    <col min="12551" max="12551" width="18.42578125" customWidth="1"/>
    <col min="12552" max="12552" width="21.42578125" customWidth="1"/>
    <col min="12553" max="12553" width="16" customWidth="1"/>
    <col min="12554" max="12554" width="16.42578125" customWidth="1"/>
    <col min="12555" max="12555" width="17.28515625" customWidth="1"/>
    <col min="12556" max="12556" width="12.7109375" bestFit="1" customWidth="1"/>
    <col min="12801" max="12801" width="52.85546875" customWidth="1"/>
    <col min="12802" max="12802" width="11" customWidth="1"/>
    <col min="12803" max="12803" width="9.42578125" customWidth="1"/>
    <col min="12805" max="12805" width="21" customWidth="1"/>
    <col min="12806" max="12806" width="15" customWidth="1"/>
    <col min="12807" max="12807" width="18.42578125" customWidth="1"/>
    <col min="12808" max="12808" width="21.42578125" customWidth="1"/>
    <col min="12809" max="12809" width="16" customWidth="1"/>
    <col min="12810" max="12810" width="16.42578125" customWidth="1"/>
    <col min="12811" max="12811" width="17.28515625" customWidth="1"/>
    <col min="12812" max="12812" width="12.7109375" bestFit="1" customWidth="1"/>
    <col min="13057" max="13057" width="52.85546875" customWidth="1"/>
    <col min="13058" max="13058" width="11" customWidth="1"/>
    <col min="13059" max="13059" width="9.42578125" customWidth="1"/>
    <col min="13061" max="13061" width="21" customWidth="1"/>
    <col min="13062" max="13062" width="15" customWidth="1"/>
    <col min="13063" max="13063" width="18.42578125" customWidth="1"/>
    <col min="13064" max="13064" width="21.42578125" customWidth="1"/>
    <col min="13065" max="13065" width="16" customWidth="1"/>
    <col min="13066" max="13066" width="16.42578125" customWidth="1"/>
    <col min="13067" max="13067" width="17.28515625" customWidth="1"/>
    <col min="13068" max="13068" width="12.7109375" bestFit="1" customWidth="1"/>
    <col min="13313" max="13313" width="52.85546875" customWidth="1"/>
    <col min="13314" max="13314" width="11" customWidth="1"/>
    <col min="13315" max="13315" width="9.42578125" customWidth="1"/>
    <col min="13317" max="13317" width="21" customWidth="1"/>
    <col min="13318" max="13318" width="15" customWidth="1"/>
    <col min="13319" max="13319" width="18.42578125" customWidth="1"/>
    <col min="13320" max="13320" width="21.42578125" customWidth="1"/>
    <col min="13321" max="13321" width="16" customWidth="1"/>
    <col min="13322" max="13322" width="16.42578125" customWidth="1"/>
    <col min="13323" max="13323" width="17.28515625" customWidth="1"/>
    <col min="13324" max="13324" width="12.7109375" bestFit="1" customWidth="1"/>
    <col min="13569" max="13569" width="52.85546875" customWidth="1"/>
    <col min="13570" max="13570" width="11" customWidth="1"/>
    <col min="13571" max="13571" width="9.42578125" customWidth="1"/>
    <col min="13573" max="13573" width="21" customWidth="1"/>
    <col min="13574" max="13574" width="15" customWidth="1"/>
    <col min="13575" max="13575" width="18.42578125" customWidth="1"/>
    <col min="13576" max="13576" width="21.42578125" customWidth="1"/>
    <col min="13577" max="13577" width="16" customWidth="1"/>
    <col min="13578" max="13578" width="16.42578125" customWidth="1"/>
    <col min="13579" max="13579" width="17.28515625" customWidth="1"/>
    <col min="13580" max="13580" width="12.7109375" bestFit="1" customWidth="1"/>
    <col min="13825" max="13825" width="52.85546875" customWidth="1"/>
    <col min="13826" max="13826" width="11" customWidth="1"/>
    <col min="13827" max="13827" width="9.42578125" customWidth="1"/>
    <col min="13829" max="13829" width="21" customWidth="1"/>
    <col min="13830" max="13830" width="15" customWidth="1"/>
    <col min="13831" max="13831" width="18.42578125" customWidth="1"/>
    <col min="13832" max="13832" width="21.42578125" customWidth="1"/>
    <col min="13833" max="13833" width="16" customWidth="1"/>
    <col min="13834" max="13834" width="16.42578125" customWidth="1"/>
    <col min="13835" max="13835" width="17.28515625" customWidth="1"/>
    <col min="13836" max="13836" width="12.7109375" bestFit="1" customWidth="1"/>
    <col min="14081" max="14081" width="52.85546875" customWidth="1"/>
    <col min="14082" max="14082" width="11" customWidth="1"/>
    <col min="14083" max="14083" width="9.42578125" customWidth="1"/>
    <col min="14085" max="14085" width="21" customWidth="1"/>
    <col min="14086" max="14086" width="15" customWidth="1"/>
    <col min="14087" max="14087" width="18.42578125" customWidth="1"/>
    <col min="14088" max="14088" width="21.42578125" customWidth="1"/>
    <col min="14089" max="14089" width="16" customWidth="1"/>
    <col min="14090" max="14090" width="16.42578125" customWidth="1"/>
    <col min="14091" max="14091" width="17.28515625" customWidth="1"/>
    <col min="14092" max="14092" width="12.7109375" bestFit="1" customWidth="1"/>
    <col min="14337" max="14337" width="52.85546875" customWidth="1"/>
    <col min="14338" max="14338" width="11" customWidth="1"/>
    <col min="14339" max="14339" width="9.42578125" customWidth="1"/>
    <col min="14341" max="14341" width="21" customWidth="1"/>
    <col min="14342" max="14342" width="15" customWidth="1"/>
    <col min="14343" max="14343" width="18.42578125" customWidth="1"/>
    <col min="14344" max="14344" width="21.42578125" customWidth="1"/>
    <col min="14345" max="14345" width="16" customWidth="1"/>
    <col min="14346" max="14346" width="16.42578125" customWidth="1"/>
    <col min="14347" max="14347" width="17.28515625" customWidth="1"/>
    <col min="14348" max="14348" width="12.7109375" bestFit="1" customWidth="1"/>
    <col min="14593" max="14593" width="52.85546875" customWidth="1"/>
    <col min="14594" max="14594" width="11" customWidth="1"/>
    <col min="14595" max="14595" width="9.42578125" customWidth="1"/>
    <col min="14597" max="14597" width="21" customWidth="1"/>
    <col min="14598" max="14598" width="15" customWidth="1"/>
    <col min="14599" max="14599" width="18.42578125" customWidth="1"/>
    <col min="14600" max="14600" width="21.42578125" customWidth="1"/>
    <col min="14601" max="14601" width="16" customWidth="1"/>
    <col min="14602" max="14602" width="16.42578125" customWidth="1"/>
    <col min="14603" max="14603" width="17.28515625" customWidth="1"/>
    <col min="14604" max="14604" width="12.7109375" bestFit="1" customWidth="1"/>
    <col min="14849" max="14849" width="52.85546875" customWidth="1"/>
    <col min="14850" max="14850" width="11" customWidth="1"/>
    <col min="14851" max="14851" width="9.42578125" customWidth="1"/>
    <col min="14853" max="14853" width="21" customWidth="1"/>
    <col min="14854" max="14854" width="15" customWidth="1"/>
    <col min="14855" max="14855" width="18.42578125" customWidth="1"/>
    <col min="14856" max="14856" width="21.42578125" customWidth="1"/>
    <col min="14857" max="14857" width="16" customWidth="1"/>
    <col min="14858" max="14858" width="16.42578125" customWidth="1"/>
    <col min="14859" max="14859" width="17.28515625" customWidth="1"/>
    <col min="14860" max="14860" width="12.7109375" bestFit="1" customWidth="1"/>
    <col min="15105" max="15105" width="52.85546875" customWidth="1"/>
    <col min="15106" max="15106" width="11" customWidth="1"/>
    <col min="15107" max="15107" width="9.42578125" customWidth="1"/>
    <col min="15109" max="15109" width="21" customWidth="1"/>
    <col min="15110" max="15110" width="15" customWidth="1"/>
    <col min="15111" max="15111" width="18.42578125" customWidth="1"/>
    <col min="15112" max="15112" width="21.42578125" customWidth="1"/>
    <col min="15113" max="15113" width="16" customWidth="1"/>
    <col min="15114" max="15114" width="16.42578125" customWidth="1"/>
    <col min="15115" max="15115" width="17.28515625" customWidth="1"/>
    <col min="15116" max="15116" width="12.7109375" bestFit="1" customWidth="1"/>
    <col min="15361" max="15361" width="52.85546875" customWidth="1"/>
    <col min="15362" max="15362" width="11" customWidth="1"/>
    <col min="15363" max="15363" width="9.42578125" customWidth="1"/>
    <col min="15365" max="15365" width="21" customWidth="1"/>
    <col min="15366" max="15366" width="15" customWidth="1"/>
    <col min="15367" max="15367" width="18.42578125" customWidth="1"/>
    <col min="15368" max="15368" width="21.42578125" customWidth="1"/>
    <col min="15369" max="15369" width="16" customWidth="1"/>
    <col min="15370" max="15370" width="16.42578125" customWidth="1"/>
    <col min="15371" max="15371" width="17.28515625" customWidth="1"/>
    <col min="15372" max="15372" width="12.7109375" bestFit="1" customWidth="1"/>
    <col min="15617" max="15617" width="52.85546875" customWidth="1"/>
    <col min="15618" max="15618" width="11" customWidth="1"/>
    <col min="15619" max="15619" width="9.42578125" customWidth="1"/>
    <col min="15621" max="15621" width="21" customWidth="1"/>
    <col min="15622" max="15622" width="15" customWidth="1"/>
    <col min="15623" max="15623" width="18.42578125" customWidth="1"/>
    <col min="15624" max="15624" width="21.42578125" customWidth="1"/>
    <col min="15625" max="15625" width="16" customWidth="1"/>
    <col min="15626" max="15626" width="16.42578125" customWidth="1"/>
    <col min="15627" max="15627" width="17.28515625" customWidth="1"/>
    <col min="15628" max="15628" width="12.7109375" bestFit="1" customWidth="1"/>
    <col min="15873" max="15873" width="52.85546875" customWidth="1"/>
    <col min="15874" max="15874" width="11" customWidth="1"/>
    <col min="15875" max="15875" width="9.42578125" customWidth="1"/>
    <col min="15877" max="15877" width="21" customWidth="1"/>
    <col min="15878" max="15878" width="15" customWidth="1"/>
    <col min="15879" max="15879" width="18.42578125" customWidth="1"/>
    <col min="15880" max="15880" width="21.42578125" customWidth="1"/>
    <col min="15881" max="15881" width="16" customWidth="1"/>
    <col min="15882" max="15882" width="16.42578125" customWidth="1"/>
    <col min="15883" max="15883" width="17.28515625" customWidth="1"/>
    <col min="15884" max="15884" width="12.7109375" bestFit="1" customWidth="1"/>
    <col min="16129" max="16129" width="52.85546875" customWidth="1"/>
    <col min="16130" max="16130" width="11" customWidth="1"/>
    <col min="16131" max="16131" width="9.42578125" customWidth="1"/>
    <col min="16133" max="16133" width="21" customWidth="1"/>
    <col min="16134" max="16134" width="15" customWidth="1"/>
    <col min="16135" max="16135" width="18.42578125" customWidth="1"/>
    <col min="16136" max="16136" width="21.42578125" customWidth="1"/>
    <col min="16137" max="16137" width="16" customWidth="1"/>
    <col min="16138" max="16138" width="16.42578125" customWidth="1"/>
    <col min="16139" max="16139" width="17.28515625" customWidth="1"/>
    <col min="16140" max="16140" width="12.7109375" bestFit="1" customWidth="1"/>
  </cols>
  <sheetData>
    <row r="1" spans="1:12" ht="26.25" x14ac:dyDescent="0.4">
      <c r="A1" s="1" t="s">
        <v>0</v>
      </c>
    </row>
    <row r="2" spans="1:12" ht="26.25" x14ac:dyDescent="0.4">
      <c r="A2" s="1"/>
    </row>
    <row r="3" spans="1:12" ht="18" x14ac:dyDescent="0.25">
      <c r="E3" s="2"/>
      <c r="F3" s="2"/>
      <c r="G3" s="3"/>
      <c r="H3" s="3"/>
    </row>
    <row r="4" spans="1:12" ht="18.75" thickBot="1" x14ac:dyDescent="0.3">
      <c r="A4" s="4" t="s">
        <v>1</v>
      </c>
    </row>
    <row r="5" spans="1:12" x14ac:dyDescent="0.2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7" t="s">
        <v>9</v>
      </c>
      <c r="I5" s="6" t="s">
        <v>10</v>
      </c>
      <c r="J5" s="8" t="s">
        <v>11</v>
      </c>
    </row>
    <row r="6" spans="1:12" x14ac:dyDescent="0.25">
      <c r="A6" s="9"/>
      <c r="B6" s="10"/>
      <c r="C6" s="10"/>
      <c r="D6" s="11"/>
      <c r="E6" s="11"/>
      <c r="F6" s="12"/>
      <c r="G6" s="13"/>
      <c r="H6" s="14"/>
      <c r="I6" s="15"/>
      <c r="J6" s="16"/>
    </row>
    <row r="7" spans="1:12" x14ac:dyDescent="0.25">
      <c r="A7" s="17"/>
      <c r="B7" s="18"/>
      <c r="C7" s="18"/>
      <c r="D7" s="18"/>
      <c r="E7" s="18"/>
      <c r="F7" s="18"/>
      <c r="G7" s="18"/>
      <c r="H7" s="18"/>
      <c r="I7" s="18"/>
      <c r="J7" s="19"/>
    </row>
    <row r="8" spans="1:12" x14ac:dyDescent="0.25">
      <c r="A8" s="20" t="s">
        <v>12</v>
      </c>
      <c r="B8" s="21">
        <v>160</v>
      </c>
      <c r="C8" s="22"/>
      <c r="D8" s="23" t="s">
        <v>13</v>
      </c>
      <c r="E8" s="23" t="s">
        <v>14</v>
      </c>
      <c r="F8" s="24">
        <v>300</v>
      </c>
      <c r="G8" s="25">
        <f>B8*F8</f>
        <v>48000</v>
      </c>
      <c r="H8" s="26">
        <f>G8*1.09</f>
        <v>52320.000000000007</v>
      </c>
      <c r="I8" s="27">
        <f>$H8</f>
        <v>52320.000000000007</v>
      </c>
      <c r="J8" s="16"/>
    </row>
    <row r="9" spans="1:12" x14ac:dyDescent="0.25">
      <c r="A9" s="9" t="s">
        <v>15</v>
      </c>
      <c r="B9" s="28">
        <v>5</v>
      </c>
      <c r="C9" s="10"/>
      <c r="D9" s="11" t="s">
        <v>16</v>
      </c>
      <c r="E9" s="11" t="s">
        <v>17</v>
      </c>
      <c r="F9" s="12">
        <v>1012</v>
      </c>
      <c r="G9" s="13">
        <f>B9*F9</f>
        <v>5060</v>
      </c>
      <c r="H9" s="14">
        <f>G9*1.09</f>
        <v>5515.4000000000005</v>
      </c>
      <c r="I9" s="29">
        <f>$H9</f>
        <v>5515.4000000000005</v>
      </c>
      <c r="J9" s="16"/>
    </row>
    <row r="10" spans="1:12" s="36" customFormat="1" x14ac:dyDescent="0.25">
      <c r="A10" s="30" t="s">
        <v>18</v>
      </c>
      <c r="B10" s="31"/>
      <c r="C10" s="31">
        <v>5</v>
      </c>
      <c r="D10" s="32" t="s">
        <v>16</v>
      </c>
      <c r="E10" s="32" t="s">
        <v>19</v>
      </c>
      <c r="F10" s="33">
        <v>1921</v>
      </c>
      <c r="G10" s="34">
        <f>C10*F10</f>
        <v>9605</v>
      </c>
      <c r="H10" s="34">
        <f>G10*1.09</f>
        <v>10469.450000000001</v>
      </c>
      <c r="I10" s="29">
        <f>$H10</f>
        <v>10469.450000000001</v>
      </c>
      <c r="J10" s="35"/>
    </row>
    <row r="11" spans="1:12" x14ac:dyDescent="0.25">
      <c r="A11" s="9"/>
      <c r="B11" s="28">
        <f>SUM(B7:B10)</f>
        <v>165</v>
      </c>
      <c r="C11" s="10">
        <f>SUM(C7:C10)</f>
        <v>5</v>
      </c>
      <c r="D11" s="11"/>
      <c r="E11" s="11"/>
      <c r="F11" s="12"/>
      <c r="G11" s="13"/>
      <c r="H11" s="14"/>
      <c r="I11" s="15"/>
      <c r="J11" s="16"/>
    </row>
    <row r="12" spans="1:12" x14ac:dyDescent="0.25">
      <c r="A12" s="9"/>
      <c r="B12" s="10"/>
      <c r="C12" s="10"/>
      <c r="D12" s="11"/>
      <c r="E12" s="11"/>
      <c r="F12" s="12"/>
      <c r="G12" s="13"/>
      <c r="H12" s="14"/>
      <c r="I12" s="15"/>
      <c r="J12" s="16"/>
    </row>
    <row r="13" spans="1:12" x14ac:dyDescent="0.25">
      <c r="A13" s="9" t="s">
        <v>20</v>
      </c>
      <c r="B13" s="10">
        <v>10</v>
      </c>
      <c r="C13" s="10"/>
      <c r="D13" s="11" t="s">
        <v>16</v>
      </c>
      <c r="E13" s="11" t="s">
        <v>21</v>
      </c>
      <c r="F13" s="12">
        <v>191.99</v>
      </c>
      <c r="G13" s="13">
        <f t="shared" ref="G13:G20" si="0">B13*F13</f>
        <v>1919.9</v>
      </c>
      <c r="H13" s="14">
        <f t="shared" ref="H13:H20" si="1">G13*1.09</f>
        <v>2092.6910000000003</v>
      </c>
      <c r="I13" s="29">
        <f>$H13*0.8</f>
        <v>1674.1528000000003</v>
      </c>
      <c r="J13" s="37">
        <f>$H13*0.2</f>
        <v>418.53820000000007</v>
      </c>
    </row>
    <row r="14" spans="1:12" x14ac:dyDescent="0.25">
      <c r="A14" s="30" t="s">
        <v>22</v>
      </c>
      <c r="B14" s="10">
        <v>2</v>
      </c>
      <c r="C14" s="10"/>
      <c r="D14" s="11" t="s">
        <v>16</v>
      </c>
      <c r="E14" s="11" t="s">
        <v>23</v>
      </c>
      <c r="F14" s="12">
        <v>731.99</v>
      </c>
      <c r="G14" s="13">
        <f t="shared" si="0"/>
        <v>1463.98</v>
      </c>
      <c r="H14" s="14">
        <f t="shared" si="1"/>
        <v>1595.7382000000002</v>
      </c>
      <c r="I14" s="29">
        <f>$H14*0.8</f>
        <v>1276.5905600000003</v>
      </c>
      <c r="J14" s="37">
        <f>$H14*0.2</f>
        <v>319.14764000000008</v>
      </c>
    </row>
    <row r="15" spans="1:12" x14ac:dyDescent="0.25">
      <c r="A15" s="9" t="s">
        <v>24</v>
      </c>
      <c r="B15" s="10">
        <v>1</v>
      </c>
      <c r="C15" s="10"/>
      <c r="D15" s="11" t="s">
        <v>25</v>
      </c>
      <c r="E15" s="11"/>
      <c r="F15" s="12">
        <v>7000</v>
      </c>
      <c r="G15" s="13">
        <f t="shared" si="0"/>
        <v>7000</v>
      </c>
      <c r="H15" s="14">
        <f t="shared" si="1"/>
        <v>7630.0000000000009</v>
      </c>
      <c r="I15" s="29">
        <f>$H15*0.75</f>
        <v>5722.5000000000009</v>
      </c>
      <c r="J15" s="37">
        <f>$H15*0.25</f>
        <v>1907.5000000000002</v>
      </c>
      <c r="L15">
        <v>4000</v>
      </c>
    </row>
    <row r="16" spans="1:12" x14ac:dyDescent="0.25">
      <c r="A16" s="9" t="s">
        <v>26</v>
      </c>
      <c r="B16" s="10">
        <v>8</v>
      </c>
      <c r="C16" s="10"/>
      <c r="D16" s="11" t="s">
        <v>27</v>
      </c>
      <c r="E16" s="11" t="s">
        <v>28</v>
      </c>
      <c r="F16" s="12">
        <v>6000</v>
      </c>
      <c r="G16" s="13">
        <f t="shared" si="0"/>
        <v>48000</v>
      </c>
      <c r="H16" s="14">
        <f t="shared" si="1"/>
        <v>52320.000000000007</v>
      </c>
      <c r="I16" s="29">
        <f>$H16</f>
        <v>52320.000000000007</v>
      </c>
      <c r="J16" s="16"/>
      <c r="L16">
        <v>83532</v>
      </c>
    </row>
    <row r="17" spans="1:12" x14ac:dyDescent="0.25">
      <c r="A17" s="9" t="s">
        <v>29</v>
      </c>
      <c r="B17" s="10">
        <v>3</v>
      </c>
      <c r="C17" s="10"/>
      <c r="D17" s="11" t="s">
        <v>27</v>
      </c>
      <c r="E17" s="11" t="s">
        <v>28</v>
      </c>
      <c r="F17" s="12">
        <v>6000</v>
      </c>
      <c r="G17" s="13">
        <f>B17*F17</f>
        <v>18000</v>
      </c>
      <c r="H17" s="14">
        <f>G17*1.09</f>
        <v>19620</v>
      </c>
      <c r="I17" s="29"/>
      <c r="J17" s="38">
        <f>$H17</f>
        <v>19620</v>
      </c>
      <c r="K17" t="s">
        <v>30</v>
      </c>
    </row>
    <row r="18" spans="1:12" x14ac:dyDescent="0.25">
      <c r="A18" s="9" t="s">
        <v>31</v>
      </c>
      <c r="B18" s="10">
        <v>1</v>
      </c>
      <c r="C18" s="10"/>
      <c r="D18" s="11" t="s">
        <v>32</v>
      </c>
      <c r="E18" s="11" t="s">
        <v>33</v>
      </c>
      <c r="F18" s="12">
        <v>25000</v>
      </c>
      <c r="G18" s="13">
        <f t="shared" si="0"/>
        <v>25000</v>
      </c>
      <c r="H18" s="14">
        <f t="shared" si="1"/>
        <v>27250.000000000004</v>
      </c>
      <c r="I18" s="29">
        <f>$H18</f>
        <v>27250.000000000004</v>
      </c>
      <c r="J18" s="16"/>
      <c r="K18" t="s">
        <v>30</v>
      </c>
    </row>
    <row r="19" spans="1:12" x14ac:dyDescent="0.25">
      <c r="A19" s="9" t="s">
        <v>34</v>
      </c>
      <c r="B19" s="10">
        <v>10</v>
      </c>
      <c r="C19" s="10"/>
      <c r="D19" s="11" t="s">
        <v>35</v>
      </c>
      <c r="E19" s="11" t="s">
        <v>33</v>
      </c>
      <c r="F19" s="12">
        <v>2000</v>
      </c>
      <c r="G19" s="13">
        <f t="shared" si="0"/>
        <v>20000</v>
      </c>
      <c r="H19" s="14">
        <f t="shared" si="1"/>
        <v>21800</v>
      </c>
      <c r="I19" s="29">
        <f>$H19</f>
        <v>21800</v>
      </c>
      <c r="J19" s="16"/>
      <c r="L19">
        <v>79570</v>
      </c>
    </row>
    <row r="20" spans="1:12" s="36" customFormat="1" x14ac:dyDescent="0.25">
      <c r="A20" s="20" t="s">
        <v>36</v>
      </c>
      <c r="B20" s="22">
        <v>1</v>
      </c>
      <c r="C20" s="22"/>
      <c r="D20" s="23" t="s">
        <v>37</v>
      </c>
      <c r="E20" s="23" t="s">
        <v>38</v>
      </c>
      <c r="F20" s="24">
        <v>9500</v>
      </c>
      <c r="G20" s="25">
        <f t="shared" si="0"/>
        <v>9500</v>
      </c>
      <c r="H20" s="25">
        <f t="shared" si="1"/>
        <v>10355</v>
      </c>
      <c r="I20" s="39"/>
      <c r="J20" s="40">
        <f>$H20</f>
        <v>10355</v>
      </c>
      <c r="K20" s="36" t="s">
        <v>39</v>
      </c>
    </row>
    <row r="21" spans="1:12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9"/>
    </row>
    <row r="22" spans="1:12" x14ac:dyDescent="0.25">
      <c r="A22" s="9" t="s">
        <v>40</v>
      </c>
      <c r="B22" s="10">
        <v>5</v>
      </c>
      <c r="C22" s="10"/>
      <c r="D22" s="11" t="s">
        <v>41</v>
      </c>
      <c r="E22" s="11" t="s">
        <v>42</v>
      </c>
      <c r="F22" s="12">
        <v>2000</v>
      </c>
      <c r="G22" s="13">
        <f>B22*F22</f>
        <v>10000</v>
      </c>
      <c r="H22" s="14">
        <f>G22*1.09</f>
        <v>10900</v>
      </c>
      <c r="I22" s="41">
        <f>$H22</f>
        <v>10900</v>
      </c>
      <c r="J22" s="16"/>
    </row>
    <row r="23" spans="1:12" x14ac:dyDescent="0.25">
      <c r="A23" s="42"/>
      <c r="B23" s="15"/>
      <c r="C23" s="15"/>
      <c r="D23" s="15"/>
      <c r="E23" s="15"/>
      <c r="F23" s="11"/>
      <c r="G23" s="13"/>
      <c r="H23" s="14">
        <f>SUM(H6:H22)</f>
        <v>221868.27920000002</v>
      </c>
      <c r="I23" s="15"/>
      <c r="J23" s="16"/>
    </row>
    <row r="24" spans="1:12" x14ac:dyDescent="0.25">
      <c r="A24" s="42"/>
      <c r="B24" s="15"/>
      <c r="C24" s="15"/>
      <c r="D24" s="15"/>
      <c r="E24" s="15"/>
      <c r="F24" s="11"/>
      <c r="G24" s="43"/>
      <c r="H24" s="14"/>
      <c r="I24" s="15"/>
      <c r="J24" s="16"/>
    </row>
    <row r="25" spans="1:12" ht="19.5" thickBot="1" x14ac:dyDescent="0.35">
      <c r="A25" s="44"/>
      <c r="B25" s="45"/>
      <c r="C25" s="45"/>
      <c r="D25" s="45"/>
      <c r="E25" s="45"/>
      <c r="F25" s="45"/>
      <c r="G25" s="46" t="s">
        <v>43</v>
      </c>
      <c r="H25" s="47">
        <f>H23-H24</f>
        <v>221868.27920000002</v>
      </c>
      <c r="I25" s="48">
        <f>SUM(I7:I24)</f>
        <v>189248.09336</v>
      </c>
      <c r="J25" s="49">
        <f>SUM(J7:J24)</f>
        <v>32620.185839999998</v>
      </c>
      <c r="K25" s="50">
        <f>SUM(I25:J25)</f>
        <v>221868.27919999999</v>
      </c>
      <c r="L25">
        <f>SUM(L15:L24)</f>
        <v>167102</v>
      </c>
    </row>
    <row r="26" spans="1:12" x14ac:dyDescent="0.25">
      <c r="B26" s="51"/>
      <c r="K26" s="50">
        <f>K25-L26</f>
        <v>159193.27919999999</v>
      </c>
      <c r="L26" s="50">
        <f>I8+H20</f>
        <v>62675.000000000007</v>
      </c>
    </row>
    <row r="27" spans="1:12" x14ac:dyDescent="0.25">
      <c r="G27" s="50"/>
      <c r="H27" s="50"/>
    </row>
    <row r="28" spans="1:12" x14ac:dyDescent="0.25">
      <c r="E28" t="s">
        <v>33</v>
      </c>
      <c r="G28" s="52"/>
      <c r="H28" s="53">
        <v>94410</v>
      </c>
      <c r="I28" s="50">
        <f>I15</f>
        <v>5722.5000000000009</v>
      </c>
      <c r="J28" s="50">
        <f>J15</f>
        <v>1907.5000000000002</v>
      </c>
    </row>
    <row r="29" spans="1:12" x14ac:dyDescent="0.25">
      <c r="H29" s="54">
        <v>96510</v>
      </c>
      <c r="I29" s="50">
        <f>I8+I9+I10+I13+I22+I14+I19</f>
        <v>103955.59336</v>
      </c>
      <c r="J29" s="50">
        <f>J8+J9+J10+J13+J22+J14+J19</f>
        <v>737.6858400000001</v>
      </c>
    </row>
    <row r="30" spans="1:12" x14ac:dyDescent="0.25">
      <c r="H30" s="55" t="s">
        <v>44</v>
      </c>
      <c r="I30" s="50">
        <f>I16+I17+I18+I20</f>
        <v>79570.000000000015</v>
      </c>
      <c r="J30" s="50">
        <f>J16+J17+J18+J20</f>
        <v>29975</v>
      </c>
    </row>
    <row r="31" spans="1:12" x14ac:dyDescent="0.25">
      <c r="G31" t="s">
        <v>33</v>
      </c>
      <c r="I31" s="50">
        <f>SUM(I28:I30)</f>
        <v>189248.09336</v>
      </c>
      <c r="J31" s="50">
        <f>SUM(J28:J30)</f>
        <v>32620.185839999998</v>
      </c>
    </row>
    <row r="35" spans="5:8" x14ac:dyDescent="0.25">
      <c r="E35" s="56" t="s">
        <v>45</v>
      </c>
      <c r="F35" s="57">
        <v>260</v>
      </c>
      <c r="G35" s="58">
        <v>160</v>
      </c>
      <c r="H35" s="57">
        <f t="shared" ref="H35:H40" si="2">F35*G35</f>
        <v>41600</v>
      </c>
    </row>
    <row r="36" spans="5:8" x14ac:dyDescent="0.25">
      <c r="E36" s="56" t="s">
        <v>46</v>
      </c>
      <c r="F36" s="57">
        <v>135.72</v>
      </c>
      <c r="G36" s="58">
        <v>80</v>
      </c>
      <c r="H36" s="57">
        <f t="shared" si="2"/>
        <v>10857.6</v>
      </c>
    </row>
    <row r="37" spans="5:8" x14ac:dyDescent="0.25">
      <c r="E37" s="56" t="s">
        <v>47</v>
      </c>
      <c r="F37" s="57">
        <v>6.75</v>
      </c>
      <c r="G37" s="58">
        <v>0</v>
      </c>
      <c r="H37" s="57">
        <f t="shared" si="2"/>
        <v>0</v>
      </c>
    </row>
    <row r="38" spans="5:8" x14ac:dyDescent="0.25">
      <c r="E38" s="56" t="s">
        <v>48</v>
      </c>
      <c r="F38" s="57">
        <v>5</v>
      </c>
      <c r="G38" s="58">
        <v>80</v>
      </c>
      <c r="H38" s="57">
        <f t="shared" si="2"/>
        <v>400</v>
      </c>
    </row>
    <row r="39" spans="5:8" x14ac:dyDescent="0.25">
      <c r="E39" s="56" t="s">
        <v>49</v>
      </c>
      <c r="F39" s="57">
        <v>30.9</v>
      </c>
      <c r="G39" s="58">
        <v>80</v>
      </c>
      <c r="H39" s="57">
        <f t="shared" si="2"/>
        <v>2472</v>
      </c>
    </row>
    <row r="40" spans="5:8" x14ac:dyDescent="0.25">
      <c r="E40" s="56" t="s">
        <v>50</v>
      </c>
      <c r="F40" s="57">
        <v>6</v>
      </c>
      <c r="G40" s="58">
        <f>G36</f>
        <v>80</v>
      </c>
      <c r="H40" s="57">
        <f t="shared" si="2"/>
        <v>480</v>
      </c>
    </row>
    <row r="41" spans="5:8" x14ac:dyDescent="0.25">
      <c r="F41" s="57"/>
      <c r="G41" s="58"/>
      <c r="H41" s="57">
        <f>SUM(H35:H40)</f>
        <v>55809.599999999999</v>
      </c>
    </row>
    <row r="42" spans="5:8" x14ac:dyDescent="0.25">
      <c r="G42" s="59"/>
      <c r="H42" s="59"/>
    </row>
    <row r="43" spans="5:8" x14ac:dyDescent="0.25">
      <c r="G43" s="57"/>
      <c r="H43" s="57"/>
    </row>
    <row r="44" spans="5:8" x14ac:dyDescent="0.25">
      <c r="G44" s="57"/>
      <c r="H44" s="57"/>
    </row>
    <row r="45" spans="5:8" x14ac:dyDescent="0.25">
      <c r="G45" s="59"/>
      <c r="H45" s="59"/>
    </row>
    <row r="46" spans="5:8" x14ac:dyDescent="0.25">
      <c r="G46" s="57"/>
      <c r="H46" s="57"/>
    </row>
    <row r="47" spans="5:8" x14ac:dyDescent="0.25">
      <c r="G47" s="57"/>
      <c r="H47" s="57"/>
    </row>
    <row r="48" spans="5:8" x14ac:dyDescent="0.25">
      <c r="G48" s="60"/>
      <c r="H48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</vt:lpstr>
      <vt:lpstr>MC-OC</vt:lpstr>
    </vt:vector>
  </TitlesOfParts>
  <Company>Reedley College - SCCCD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Sakaguchi</dc:creator>
  <cp:lastModifiedBy>Amanda Taintor</cp:lastModifiedBy>
  <dcterms:created xsi:type="dcterms:W3CDTF">2017-05-05T19:38:52Z</dcterms:created>
  <dcterms:modified xsi:type="dcterms:W3CDTF">2017-10-20T13:45:21Z</dcterms:modified>
</cp:coreProperties>
</file>